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9020" windowHeight="11325" firstSheet="1" activeTab="1"/>
  </bookViews>
  <sheets>
    <sheet name="Отчет ТСО 2019_старый_неверн" sheetId="1" state="hidden" r:id="rId1"/>
    <sheet name="Отчет ТСО 2019_итог_откорректир" sheetId="2" r:id="rId2"/>
  </sheets>
  <externalReferences>
    <externalReference r:id="rId3"/>
  </externalReferences>
  <definedNames>
    <definedName name="org">[1]Титульный!$G$16</definedName>
    <definedName name="_xlnm.Print_Titles" localSheetId="1">'Отчет ТСО 2019_итог_откорректир'!$10:$10</definedName>
    <definedName name="_xlnm.Print_Titles" localSheetId="0">'Отчет ТСО 2019_старый_неверн'!$10:$10</definedName>
    <definedName name="_xlnm.Print_Area" localSheetId="1">'Отчет ТСО 2019_итог_откорректир'!$A$1:$J$120</definedName>
    <definedName name="_xlnm.Print_Area" localSheetId="0">'Отчет ТСО 2019_старый_неверн'!$A$1:$J$120</definedName>
  </definedNames>
  <calcPr calcId="144525"/>
</workbook>
</file>

<file path=xl/calcChain.xml><?xml version="1.0" encoding="utf-8"?>
<calcChain xmlns="http://schemas.openxmlformats.org/spreadsheetml/2006/main">
  <c r="L101" i="2" l="1"/>
  <c r="L94" i="2"/>
  <c r="L95" i="2"/>
  <c r="F90" i="2"/>
  <c r="F68" i="2" s="1"/>
  <c r="G92" i="2"/>
  <c r="D92" i="2"/>
  <c r="G90" i="2"/>
  <c r="G68" i="2" s="1"/>
  <c r="H83" i="2"/>
  <c r="L96" i="2"/>
  <c r="L97" i="2"/>
  <c r="L98" i="2"/>
  <c r="E80" i="2"/>
  <c r="F80" i="2"/>
  <c r="G80" i="2"/>
  <c r="D80" i="2"/>
  <c r="E90" i="2"/>
  <c r="E68" i="2" s="1"/>
  <c r="D90" i="2"/>
  <c r="D68" i="2" s="1"/>
  <c r="E92" i="2"/>
  <c r="L99" i="2" l="1"/>
  <c r="F92" i="2"/>
  <c r="M98" i="2" l="1"/>
  <c r="O98" i="2" s="1"/>
  <c r="G99" i="2" l="1"/>
  <c r="F99" i="2"/>
  <c r="E99" i="2"/>
  <c r="D99" i="2"/>
  <c r="E50" i="2" l="1"/>
  <c r="E47" i="2" s="1"/>
  <c r="H47" i="2" l="1"/>
  <c r="E14" i="2" l="1"/>
  <c r="D14" i="2" l="1"/>
  <c r="F14" i="2"/>
  <c r="F13" i="2" s="1"/>
  <c r="F11" i="2" s="1"/>
  <c r="G14" i="2"/>
  <c r="G13" i="2" s="1"/>
  <c r="G11" i="2" s="1"/>
  <c r="D13" i="2"/>
  <c r="D11" i="2" s="1"/>
  <c r="E13" i="2"/>
  <c r="E11" i="2" s="1"/>
  <c r="H46" i="2"/>
  <c r="H112" i="2"/>
  <c r="H111" i="2"/>
  <c r="H110" i="2"/>
  <c r="H109" i="2"/>
  <c r="H108" i="2"/>
  <c r="H106" i="2"/>
  <c r="H105" i="2"/>
  <c r="H104" i="2"/>
  <c r="H103" i="2"/>
  <c r="H102" i="2"/>
  <c r="H100" i="2"/>
  <c r="H99" i="2"/>
  <c r="H98" i="2"/>
  <c r="H97" i="2"/>
  <c r="H95" i="2"/>
  <c r="H94" i="2"/>
  <c r="H92" i="2"/>
  <c r="H91" i="2"/>
  <c r="H90" i="2"/>
  <c r="H88" i="2"/>
  <c r="H87" i="2"/>
  <c r="H85" i="2"/>
  <c r="H84" i="2"/>
  <c r="H82" i="2"/>
  <c r="H81" i="2"/>
  <c r="H80" i="2"/>
  <c r="H78" i="2"/>
  <c r="H73" i="2"/>
  <c r="H72" i="2"/>
  <c r="H71" i="2"/>
  <c r="H70" i="2"/>
  <c r="H68" i="2"/>
  <c r="I53" i="2"/>
  <c r="H53" i="2"/>
  <c r="I52" i="2"/>
  <c r="H52" i="2"/>
  <c r="I50" i="2"/>
  <c r="H50" i="2"/>
  <c r="I49" i="2"/>
  <c r="H49" i="2"/>
  <c r="I47" i="2"/>
  <c r="I46" i="2"/>
  <c r="I45" i="2"/>
  <c r="H45" i="2"/>
  <c r="I44" i="2"/>
  <c r="H44" i="2"/>
  <c r="I43" i="2"/>
  <c r="H43" i="2"/>
  <c r="I42" i="2"/>
  <c r="H42" i="2"/>
  <c r="I41" i="2"/>
  <c r="H41" i="2"/>
  <c r="I40" i="2"/>
  <c r="H40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K90" i="2" l="1"/>
  <c r="H11" i="2"/>
  <c r="H113" i="2" s="1"/>
  <c r="H14" i="2"/>
  <c r="I14" i="2"/>
  <c r="I13" i="2" s="1"/>
  <c r="H13" i="2" l="1"/>
  <c r="K14" i="2"/>
  <c r="M14" i="2" s="1"/>
  <c r="O14" i="2" s="1"/>
  <c r="H112" i="1"/>
  <c r="H111" i="1"/>
  <c r="H110" i="1"/>
  <c r="H109" i="1"/>
  <c r="H108" i="1"/>
  <c r="H106" i="1"/>
  <c r="H105" i="1"/>
  <c r="H104" i="1"/>
  <c r="H103" i="1"/>
  <c r="H102" i="1"/>
  <c r="H100" i="1"/>
  <c r="H99" i="1"/>
  <c r="H98" i="1"/>
  <c r="H97" i="1"/>
  <c r="H96" i="1"/>
  <c r="H95" i="1"/>
  <c r="H94" i="1"/>
  <c r="H91" i="1"/>
  <c r="H88" i="1"/>
  <c r="H87" i="1"/>
  <c r="H85" i="1"/>
  <c r="H84" i="1"/>
  <c r="H83" i="1"/>
  <c r="H82" i="1"/>
  <c r="H78" i="1"/>
  <c r="H73" i="1"/>
  <c r="H72" i="1"/>
  <c r="H71" i="1"/>
  <c r="H70" i="1"/>
  <c r="I53" i="1"/>
  <c r="H53" i="1"/>
  <c r="I52" i="1"/>
  <c r="H52" i="1"/>
  <c r="I50" i="1"/>
  <c r="H50" i="1"/>
  <c r="I49" i="1"/>
  <c r="H49" i="1"/>
  <c r="I47" i="1"/>
  <c r="H47" i="1"/>
  <c r="I46" i="1"/>
  <c r="I45" i="1"/>
  <c r="H45" i="1"/>
  <c r="I44" i="1"/>
  <c r="H44" i="1"/>
  <c r="I43" i="1"/>
  <c r="H43" i="1"/>
  <c r="I42" i="1"/>
  <c r="H42" i="1"/>
  <c r="I41" i="1"/>
  <c r="H41" i="1"/>
  <c r="I40" i="1"/>
  <c r="H40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H80" i="1" l="1"/>
  <c r="H81" i="1"/>
  <c r="H92" i="1"/>
  <c r="I14" i="1" l="1"/>
  <c r="I13" i="1" s="1"/>
  <c r="H11" i="1"/>
  <c r="H14" i="1"/>
  <c r="H90" i="1"/>
  <c r="H68" i="1"/>
  <c r="H13" i="1" l="1"/>
  <c r="J14" i="1"/>
  <c r="H113" i="1"/>
</calcChain>
</file>

<file path=xl/comments1.xml><?xml version="1.0" encoding="utf-8"?>
<comments xmlns="http://schemas.openxmlformats.org/spreadsheetml/2006/main">
  <authors>
    <author>Kosarev</author>
  </authors>
  <commentList>
    <comment ref="K46" authorId="0">
      <text>
        <r>
          <rPr>
            <b/>
            <sz val="8"/>
            <color indexed="81"/>
            <rFont val="Tahoma"/>
            <family val="2"/>
            <charset val="204"/>
          </rPr>
          <t>Kosarev:</t>
        </r>
        <r>
          <rPr>
            <sz val="8"/>
            <color indexed="81"/>
            <rFont val="Tahoma"/>
            <family val="2"/>
            <charset val="204"/>
          </rPr>
          <t xml:space="preserve">
было в 1 полугодии изначально</t>
        </r>
      </text>
    </comment>
  </commentList>
</comments>
</file>

<file path=xl/comments2.xml><?xml version="1.0" encoding="utf-8"?>
<comments xmlns="http://schemas.openxmlformats.org/spreadsheetml/2006/main">
  <authors>
    <author>Kosarev</author>
  </authors>
  <commentList>
    <comment ref="K46" authorId="0">
      <text>
        <r>
          <rPr>
            <b/>
            <sz val="8"/>
            <color indexed="81"/>
            <rFont val="Tahoma"/>
            <family val="2"/>
            <charset val="204"/>
          </rPr>
          <t>Kosarev:</t>
        </r>
        <r>
          <rPr>
            <sz val="8"/>
            <color indexed="81"/>
            <rFont val="Tahoma"/>
            <family val="2"/>
            <charset val="204"/>
          </rPr>
          <t xml:space="preserve">
было в 1 полугодии изначально</t>
        </r>
      </text>
    </comment>
  </commentList>
</comments>
</file>

<file path=xl/sharedStrings.xml><?xml version="1.0" encoding="utf-8"?>
<sst xmlns="http://schemas.openxmlformats.org/spreadsheetml/2006/main" count="422" uniqueCount="94">
  <si>
    <t>Приложение № 1</t>
  </si>
  <si>
    <t>ОТЧЕТ</t>
  </si>
  <si>
    <t>о фактических доходах (расходах), связанных с оказанием услуг по передаче электрической энергии,</t>
  </si>
  <si>
    <t>за 2019 год</t>
  </si>
  <si>
    <t>№ п/п</t>
  </si>
  <si>
    <t>Показатели</t>
  </si>
  <si>
    <t>Единица измерения</t>
  </si>
  <si>
    <t>Факт 2019 года</t>
  </si>
  <si>
    <t>Комментарии</t>
  </si>
  <si>
    <t>Фактические данные 
за 2019 год</t>
  </si>
  <si>
    <t>ДОХОДЫ, без НДС</t>
  </si>
  <si>
    <t>тыс. руб.</t>
  </si>
  <si>
    <t>- по единым (котловым) тарифам</t>
  </si>
  <si>
    <t>1 квартал</t>
  </si>
  <si>
    <t>2 квартал</t>
  </si>
  <si>
    <t>3 квартал</t>
  </si>
  <si>
    <t>4 квартал</t>
  </si>
  <si>
    <t>I полугодие</t>
  </si>
  <si>
    <t>II полугодие</t>
  </si>
  <si>
    <t>Прочие потребители</t>
  </si>
  <si>
    <t>ВН</t>
  </si>
  <si>
    <r>
      <t>тыс. кВт</t>
    </r>
    <r>
      <rPr>
        <sz val="10"/>
        <rFont val="Calibri"/>
        <family val="2"/>
        <charset val="204"/>
      </rPr>
      <t>∙</t>
    </r>
    <r>
      <rPr>
        <sz val="10"/>
        <rFont val="Times New Roman"/>
        <family val="1"/>
        <charset val="204"/>
      </rPr>
      <t>ч</t>
    </r>
  </si>
  <si>
    <r>
      <t xml:space="preserve">   полезный отпуск потребителям </t>
    </r>
    <r>
      <rPr>
        <b/>
        <sz val="10"/>
        <rFont val="Times New Roman"/>
        <family val="1"/>
        <charset val="204"/>
      </rPr>
      <t>по двухставочному тарифу</t>
    </r>
  </si>
  <si>
    <t>МВт</t>
  </si>
  <si>
    <r>
      <t xml:space="preserve">   оплаченная мощность </t>
    </r>
    <r>
      <rPr>
        <b/>
        <sz val="10"/>
        <rFont val="Times New Roman"/>
        <family val="1"/>
        <charset val="204"/>
      </rPr>
      <t>по двухставочному тарифу</t>
    </r>
  </si>
  <si>
    <r>
      <t xml:space="preserve">оплата </t>
    </r>
    <r>
      <rPr>
        <b/>
        <sz val="10"/>
        <rFont val="Times New Roman"/>
        <family val="1"/>
        <charset val="204"/>
      </rPr>
      <t>по двухставочному тарифу</t>
    </r>
  </si>
  <si>
    <r>
      <t xml:space="preserve">   полезный отпуск потребителям </t>
    </r>
    <r>
      <rPr>
        <b/>
        <sz val="10"/>
        <rFont val="Times New Roman"/>
        <family val="1"/>
        <charset val="204"/>
      </rPr>
      <t>по одноставочному тарифу</t>
    </r>
  </si>
  <si>
    <t>тыс. кВт∙ч</t>
  </si>
  <si>
    <t xml:space="preserve">   оплата по ставке за содержание</t>
  </si>
  <si>
    <t xml:space="preserve">   оплата по ставке за потери</t>
  </si>
  <si>
    <r>
      <t xml:space="preserve">оплата по </t>
    </r>
    <r>
      <rPr>
        <b/>
        <sz val="10"/>
        <rFont val="Times New Roman"/>
        <family val="1"/>
        <charset val="204"/>
      </rPr>
      <t>одноставочному тарифу</t>
    </r>
  </si>
  <si>
    <t>СН1</t>
  </si>
  <si>
    <t>СН2</t>
  </si>
  <si>
    <t>НН</t>
  </si>
  <si>
    <t>Население и приравненные к нему категории потребителей</t>
  </si>
  <si>
    <t>с газовыми плитами</t>
  </si>
  <si>
    <t xml:space="preserve">   полезный отпуск</t>
  </si>
  <si>
    <t xml:space="preserve">   оплата </t>
  </si>
  <si>
    <t>с электроплитами</t>
  </si>
  <si>
    <t>сельское население</t>
  </si>
  <si>
    <t xml:space="preserve">   сальдированный переток</t>
  </si>
  <si>
    <t>- по индивидуальным тарифам (по каждому контрагенту)</t>
  </si>
  <si>
    <t xml:space="preserve">   мощность</t>
  </si>
  <si>
    <t xml:space="preserve">   оплата по ставке содержание</t>
  </si>
  <si>
    <r>
      <t>оплата</t>
    </r>
    <r>
      <rPr>
        <b/>
        <sz val="10"/>
        <rFont val="Times New Roman"/>
        <family val="1"/>
        <charset val="204"/>
      </rPr>
      <t xml:space="preserve"> по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одноставочному тарифу</t>
    </r>
  </si>
  <si>
    <t>ПРОЧИЕ ДОХОДЫ, в том числе:</t>
  </si>
  <si>
    <t>в том числе:</t>
  </si>
  <si>
    <t>Доходы, возникшие вследствие взыскания стоимости выявленного объема бездоговорного потребления электрической энергии с лиц, осуществляющих бездоговорное потребление электрической энергии</t>
  </si>
  <si>
    <t>Иные доходы (расшифровать)</t>
  </si>
  <si>
    <t>РАСХОДЫ, без НДС</t>
  </si>
  <si>
    <t>Покупка потерь электрической энергии</t>
  </si>
  <si>
    <t xml:space="preserve">   объем потерь</t>
  </si>
  <si>
    <t xml:space="preserve">   стоимость</t>
  </si>
  <si>
    <t>Оплата по индивидуальным тарифам (по каждому контрагенту)</t>
  </si>
  <si>
    <t>1. Подконтрольные расходы</t>
  </si>
  <si>
    <t>1.1. Сырье и материалы</t>
  </si>
  <si>
    <t>1.2. Ремонт основных фондов</t>
  </si>
  <si>
    <t>1.3. Затраты на оплату труда</t>
  </si>
  <si>
    <t>1.4. Численность</t>
  </si>
  <si>
    <t>ед.</t>
  </si>
  <si>
    <t>1.5. Прочие подконтрольные расходы</t>
  </si>
  <si>
    <t>из них расходы на обслуживание заемных средств</t>
  </si>
  <si>
    <t>из них соц. выплаты</t>
  </si>
  <si>
    <t xml:space="preserve">2. Неподконтрольные расходы </t>
  </si>
  <si>
    <t>2.1. Расходы на финансирование кап.вложений из прибыли</t>
  </si>
  <si>
    <t>2.2. Оплата налогов</t>
  </si>
  <si>
    <t xml:space="preserve"> страховые взносы с ФОТ</t>
  </si>
  <si>
    <t>налог на прибыль</t>
  </si>
  <si>
    <t>налог на имущество</t>
  </si>
  <si>
    <t>налог на землю</t>
  </si>
  <si>
    <t>прочие налоги и сборы</t>
  </si>
  <si>
    <t>2.3. Амортизация</t>
  </si>
  <si>
    <t>2.4. Аренда</t>
  </si>
  <si>
    <t>аренда электросетевого хозяйства</t>
  </si>
  <si>
    <t>лизинг</t>
  </si>
  <si>
    <t>прочая аренда</t>
  </si>
  <si>
    <t>2.5. Расходы, связанные с компенсацией льготного ТП</t>
  </si>
  <si>
    <t xml:space="preserve">2.6. Оплата услуг регулируемых организаций </t>
  </si>
  <si>
    <r>
      <t xml:space="preserve">Оплата услуг ПАО </t>
    </r>
    <r>
      <rPr>
        <sz val="11"/>
        <rFont val="Times New Roman"/>
        <family val="1"/>
        <charset val="204"/>
      </rPr>
      <t>«</t>
    </r>
    <r>
      <rPr>
        <i/>
        <sz val="11"/>
        <rFont val="Times New Roman"/>
        <family val="1"/>
        <charset val="204"/>
      </rPr>
      <t>ФСК ЕЭС</t>
    </r>
    <r>
      <rPr>
        <sz val="11"/>
        <rFont val="Times New Roman"/>
        <family val="1"/>
        <charset val="204"/>
      </rPr>
      <t>»</t>
    </r>
  </si>
  <si>
    <t>Электроэнергия на хоз. нужды</t>
  </si>
  <si>
    <t>Теплооэнергия на хоз. нужды</t>
  </si>
  <si>
    <t>Коммунальные услуги</t>
  </si>
  <si>
    <t>2.7. Прочие расходы (расшифровать)</t>
  </si>
  <si>
    <t>3</t>
  </si>
  <si>
    <t>ПРИБЫЛЬ (+), УБЫТОК (-)</t>
  </si>
  <si>
    <t xml:space="preserve">Примечание: </t>
  </si>
  <si>
    <t>1. Если сетевая организация осуществляет передачу электроэнергии на собственные производственные нужды, то физические и натуральные показатели необходимо заполнять в доле, относимой на сторонних потребителей.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В случае если организация находится на упрощенной системе налогообложения - расходы на оплату фактических потерь и оплату по тарифам межсетевого взаимодействия стоит указывать с суммой фактически уплаченного НДС.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В случае имеющихся разногласий по оплате за оказанные услуги, в отчет указывать суммы согласно выставленным счетам, а также в столбце «комментарии» указать фактически уплаченную сумму.</t>
  </si>
  <si>
    <t>Подпись руководителя ____________________________________</t>
  </si>
  <si>
    <t>М.П.</t>
  </si>
  <si>
    <r>
      <rPr>
        <b/>
        <sz val="12"/>
        <color indexed="8"/>
        <rFont val="Times New Roman"/>
        <family val="1"/>
        <charset val="204"/>
      </rPr>
      <t xml:space="preserve">Наименование организации: </t>
    </r>
    <r>
      <rPr>
        <sz val="12"/>
        <color indexed="8"/>
        <rFont val="Times New Roman"/>
        <family val="1"/>
        <charset val="204"/>
      </rPr>
      <t>АО "ЦС "Звёздочка"</t>
    </r>
  </si>
  <si>
    <r>
      <rPr>
        <b/>
        <sz val="12"/>
        <color indexed="8"/>
        <rFont val="Times New Roman"/>
        <family val="1"/>
        <charset val="204"/>
      </rPr>
      <t>Система налогообложения</t>
    </r>
    <r>
      <rPr>
        <sz val="12"/>
        <color indexed="8"/>
        <rFont val="Times New Roman"/>
        <family val="1"/>
        <charset val="204"/>
      </rPr>
      <t>: общая</t>
    </r>
  </si>
  <si>
    <r>
      <t xml:space="preserve">оплата по </t>
    </r>
    <r>
      <rPr>
        <b/>
        <sz val="10"/>
        <rFont val="Times New Roman"/>
        <family val="1"/>
        <charset val="204"/>
      </rPr>
      <t xml:space="preserve">одноставочному тарифу                                          </t>
    </r>
    <r>
      <rPr>
        <b/>
        <sz val="10"/>
        <color rgb="FFC00000"/>
        <rFont val="Times New Roman"/>
        <family val="1"/>
        <charset val="204"/>
      </rPr>
      <t xml:space="preserve"> 5295,43282</t>
    </r>
  </si>
  <si>
    <r>
      <t xml:space="preserve">оплата по </t>
    </r>
    <r>
      <rPr>
        <b/>
        <sz val="10"/>
        <rFont val="Times New Roman"/>
        <family val="1"/>
        <charset val="204"/>
      </rPr>
      <t xml:space="preserve">одноставочному тарифу                                  </t>
    </r>
  </si>
  <si>
    <t>рассчитан на основании макс. СПИ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</si>
</sst>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6" formatCode="#,##0.00000"/>
    <numFmt numFmtId="169" formatCode="_-* #,##0.0000_р_._-;\-* #,##0.0000_р_._-;_-* &quot;-&quot;??_р_._-;_-@_-"/>
    <numFmt numFmtId="174" formatCode="_-* #,##0.0000_р_._-;\-* #,##0.0000_р_._-;_-* &quot;-&quot;????_р_._-;_-@_-"/>
  </numFmts>
  <fonts count="3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theme="5" tint="-0.499984740745262"/>
      <name val="Times New Roman"/>
      <family val="1"/>
      <charset val="204"/>
    </font>
    <font>
      <sz val="10"/>
      <color theme="5" tint="-0.499984740745262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0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color theme="5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14" fillId="0" borderId="0"/>
    <xf numFmtId="0" fontId="2" fillId="0" borderId="0"/>
    <xf numFmtId="0" fontId="4" fillId="0" borderId="0"/>
    <xf numFmtId="4" fontId="18" fillId="4" borderId="6" applyBorder="0">
      <alignment horizontal="right"/>
    </xf>
    <xf numFmtId="49" fontId="18" fillId="0" borderId="0" applyBorder="0">
      <alignment vertical="top"/>
    </xf>
    <xf numFmtId="0" fontId="1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1" applyFont="1"/>
    <xf numFmtId="0" fontId="6" fillId="0" borderId="0" xfId="2" applyFont="1" applyBorder="1" applyAlignment="1">
      <alignment horizontal="right" vertical="top"/>
    </xf>
    <xf numFmtId="0" fontId="7" fillId="0" borderId="0" xfId="2" applyFont="1" applyBorder="1" applyAlignment="1"/>
    <xf numFmtId="0" fontId="5" fillId="0" borderId="0" xfId="2" applyFont="1" applyBorder="1" applyAlignment="1">
      <alignment horizontal="right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6" fillId="0" borderId="1" xfId="1" applyFont="1" applyBorder="1" applyAlignment="1"/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164" fontId="10" fillId="2" borderId="7" xfId="1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vertical="center"/>
    </xf>
    <xf numFmtId="0" fontId="10" fillId="2" borderId="7" xfId="1" applyFont="1" applyFill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left" vertical="center"/>
    </xf>
    <xf numFmtId="49" fontId="3" fillId="2" borderId="6" xfId="1" applyNumberFormat="1" applyFont="1" applyFill="1" applyBorder="1" applyAlignment="1">
      <alignment vertical="center"/>
    </xf>
    <xf numFmtId="0" fontId="10" fillId="2" borderId="6" xfId="1" applyFont="1" applyFill="1" applyBorder="1" applyAlignment="1">
      <alignment vertical="center"/>
    </xf>
    <xf numFmtId="0" fontId="3" fillId="3" borderId="6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vertical="center"/>
    </xf>
    <xf numFmtId="0" fontId="3" fillId="3" borderId="6" xfId="1" applyFont="1" applyFill="1" applyBorder="1" applyAlignment="1">
      <alignment vertical="center"/>
    </xf>
    <xf numFmtId="164" fontId="3" fillId="3" borderId="6" xfId="1" applyNumberFormat="1" applyFont="1" applyFill="1" applyBorder="1" applyAlignment="1">
      <alignment vertical="center"/>
    </xf>
    <xf numFmtId="2" fontId="12" fillId="3" borderId="6" xfId="1" applyNumberFormat="1" applyFont="1" applyFill="1" applyBorder="1" applyAlignment="1">
      <alignment vertical="center"/>
    </xf>
    <xf numFmtId="0" fontId="13" fillId="2" borderId="6" xfId="1" applyFont="1" applyFill="1" applyBorder="1" applyAlignment="1">
      <alignment horizontal="left" vertical="center"/>
    </xf>
    <xf numFmtId="164" fontId="13" fillId="3" borderId="6" xfId="1" applyNumberFormat="1" applyFont="1" applyFill="1" applyBorder="1" applyAlignment="1">
      <alignment vertical="center"/>
    </xf>
    <xf numFmtId="43" fontId="10" fillId="3" borderId="6" xfId="1" applyNumberFormat="1" applyFont="1" applyFill="1" applyBorder="1" applyAlignment="1">
      <alignment vertical="center"/>
    </xf>
    <xf numFmtId="49" fontId="7" fillId="2" borderId="6" xfId="1" applyNumberFormat="1" applyFont="1" applyFill="1" applyBorder="1" applyAlignment="1">
      <alignment vertical="center"/>
    </xf>
    <xf numFmtId="0" fontId="10" fillId="3" borderId="6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vertical="center"/>
    </xf>
    <xf numFmtId="0" fontId="10" fillId="2" borderId="6" xfId="1" applyFont="1" applyFill="1" applyBorder="1" applyAlignment="1">
      <alignment horizontal="left" vertical="center"/>
    </xf>
    <xf numFmtId="0" fontId="10" fillId="3" borderId="3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vertical="center" wrapText="1"/>
    </xf>
    <xf numFmtId="0" fontId="3" fillId="3" borderId="3" xfId="1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/>
    </xf>
    <xf numFmtId="0" fontId="5" fillId="2" borderId="6" xfId="3" applyFont="1" applyFill="1" applyBorder="1" applyAlignment="1">
      <alignment vertical="center" wrapText="1"/>
    </xf>
    <xf numFmtId="2" fontId="10" fillId="2" borderId="3" xfId="1" applyNumberFormat="1" applyFont="1" applyFill="1" applyBorder="1" applyAlignment="1">
      <alignment horizontal="center" vertical="center"/>
    </xf>
    <xf numFmtId="0" fontId="5" fillId="2" borderId="6" xfId="3" applyFont="1" applyFill="1" applyBorder="1" applyAlignment="1">
      <alignment vertical="center"/>
    </xf>
    <xf numFmtId="2" fontId="3" fillId="3" borderId="3" xfId="1" applyNumberFormat="1" applyFont="1" applyFill="1" applyBorder="1" applyAlignment="1">
      <alignment horizontal="center" vertical="center"/>
    </xf>
    <xf numFmtId="0" fontId="15" fillId="2" borderId="6" xfId="3" applyFont="1" applyFill="1" applyBorder="1" applyAlignment="1">
      <alignment horizontal="right" vertical="center"/>
    </xf>
    <xf numFmtId="43" fontId="3" fillId="3" borderId="3" xfId="1" applyNumberFormat="1" applyFont="1" applyFill="1" applyBorder="1" applyAlignment="1">
      <alignment horizontal="center" vertical="center"/>
    </xf>
    <xf numFmtId="2" fontId="13" fillId="3" borderId="3" xfId="1" applyNumberFormat="1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vertical="center"/>
    </xf>
    <xf numFmtId="43" fontId="10" fillId="2" borderId="3" xfId="1" applyNumberFormat="1" applyFont="1" applyFill="1" applyBorder="1" applyAlignment="1">
      <alignment horizontal="center" vertical="center"/>
    </xf>
    <xf numFmtId="0" fontId="17" fillId="2" borderId="6" xfId="4" applyFont="1" applyFill="1" applyBorder="1" applyAlignment="1">
      <alignment horizontal="right" vertical="center"/>
    </xf>
    <xf numFmtId="43" fontId="13" fillId="3" borderId="3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vertical="center"/>
    </xf>
    <xf numFmtId="0" fontId="7" fillId="0" borderId="0" xfId="1" applyFont="1"/>
    <xf numFmtId="49" fontId="10" fillId="2" borderId="6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/>
    <xf numFmtId="0" fontId="10" fillId="0" borderId="0" xfId="1" applyFont="1" applyAlignment="1">
      <alignment vertical="center" wrapText="1"/>
    </xf>
    <xf numFmtId="4" fontId="21" fillId="0" borderId="0" xfId="1" applyNumberFormat="1" applyFont="1"/>
    <xf numFmtId="4" fontId="3" fillId="2" borderId="6" xfId="1" applyNumberFormat="1" applyFont="1" applyFill="1" applyBorder="1" applyAlignment="1">
      <alignment vertical="center"/>
    </xf>
    <xf numFmtId="0" fontId="3" fillId="5" borderId="6" xfId="1" applyFont="1" applyFill="1" applyBorder="1" applyAlignment="1">
      <alignment vertical="center"/>
    </xf>
    <xf numFmtId="0" fontId="10" fillId="3" borderId="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left" vertical="center"/>
    </xf>
    <xf numFmtId="2" fontId="3" fillId="3" borderId="3" xfId="1" applyNumberFormat="1" applyFont="1" applyFill="1" applyBorder="1" applyAlignment="1">
      <alignment horizontal="center" vertical="center"/>
    </xf>
    <xf numFmtId="2" fontId="10" fillId="2" borderId="3" xfId="1" applyNumberFormat="1" applyFont="1" applyFill="1" applyBorder="1" applyAlignment="1">
      <alignment horizontal="center" vertical="center"/>
    </xf>
    <xf numFmtId="43" fontId="3" fillId="3" borderId="3" xfId="1" applyNumberFormat="1" applyFont="1" applyFill="1" applyBorder="1" applyAlignment="1">
      <alignment horizontal="center" vertical="center"/>
    </xf>
    <xf numFmtId="2" fontId="13" fillId="3" borderId="3" xfId="1" applyNumberFormat="1" applyFont="1" applyFill="1" applyBorder="1" applyAlignment="1">
      <alignment horizontal="center" vertical="center"/>
    </xf>
    <xf numFmtId="164" fontId="22" fillId="3" borderId="6" xfId="1" applyNumberFormat="1" applyFont="1" applyFill="1" applyBorder="1" applyAlignment="1">
      <alignment horizontal="center" vertical="center"/>
    </xf>
    <xf numFmtId="164" fontId="23" fillId="3" borderId="6" xfId="1" applyNumberFormat="1" applyFont="1" applyFill="1" applyBorder="1" applyAlignment="1">
      <alignment vertical="center"/>
    </xf>
    <xf numFmtId="2" fontId="23" fillId="3" borderId="6" xfId="1" applyNumberFormat="1" applyFont="1" applyFill="1" applyBorder="1" applyAlignment="1">
      <alignment vertical="center"/>
    </xf>
    <xf numFmtId="164" fontId="25" fillId="3" borderId="6" xfId="1" applyNumberFormat="1" applyFont="1" applyFill="1" applyBorder="1" applyAlignment="1">
      <alignment vertical="center"/>
    </xf>
    <xf numFmtId="164" fontId="27" fillId="3" borderId="6" xfId="1" applyNumberFormat="1" applyFont="1" applyFill="1" applyBorder="1" applyAlignment="1">
      <alignment vertical="center"/>
    </xf>
    <xf numFmtId="164" fontId="30" fillId="2" borderId="7" xfId="1" applyNumberFormat="1" applyFont="1" applyFill="1" applyBorder="1" applyAlignment="1">
      <alignment horizontal="center" vertical="center"/>
    </xf>
    <xf numFmtId="164" fontId="31" fillId="2" borderId="7" xfId="1" applyNumberFormat="1" applyFont="1" applyFill="1" applyBorder="1" applyAlignment="1">
      <alignment horizontal="center" vertical="center"/>
    </xf>
    <xf numFmtId="164" fontId="24" fillId="2" borderId="7" xfId="1" applyNumberFormat="1" applyFont="1" applyFill="1" applyBorder="1" applyAlignment="1">
      <alignment horizontal="center" vertical="center"/>
    </xf>
    <xf numFmtId="4" fontId="24" fillId="2" borderId="6" xfId="1" applyNumberFormat="1" applyFont="1" applyFill="1" applyBorder="1" applyAlignment="1">
      <alignment horizontal="center" vertical="center"/>
    </xf>
    <xf numFmtId="0" fontId="32" fillId="3" borderId="6" xfId="1" applyFont="1" applyFill="1" applyBorder="1" applyAlignment="1">
      <alignment horizontal="center" vertical="center"/>
    </xf>
    <xf numFmtId="164" fontId="32" fillId="3" borderId="6" xfId="1" applyNumberFormat="1" applyFont="1" applyFill="1" applyBorder="1" applyAlignment="1">
      <alignment vertical="center"/>
    </xf>
    <xf numFmtId="2" fontId="32" fillId="3" borderId="6" xfId="1" applyNumberFormat="1" applyFont="1" applyFill="1" applyBorder="1" applyAlignment="1">
      <alignment vertical="center"/>
    </xf>
    <xf numFmtId="164" fontId="33" fillId="3" borderId="6" xfId="1" applyNumberFormat="1" applyFont="1" applyFill="1" applyBorder="1" applyAlignment="1">
      <alignment vertical="center"/>
    </xf>
    <xf numFmtId="164" fontId="31" fillId="3" borderId="6" xfId="1" applyNumberFormat="1" applyFont="1" applyFill="1" applyBorder="1" applyAlignment="1">
      <alignment horizontal="center" vertical="center"/>
    </xf>
    <xf numFmtId="164" fontId="24" fillId="3" borderId="6" xfId="1" applyNumberFormat="1" applyFont="1" applyFill="1" applyBorder="1" applyAlignment="1">
      <alignment vertical="center"/>
    </xf>
    <xf numFmtId="2" fontId="3" fillId="0" borderId="0" xfId="1" applyNumberFormat="1" applyFont="1"/>
    <xf numFmtId="2" fontId="10" fillId="2" borderId="3" xfId="1" applyNumberFormat="1" applyFont="1" applyFill="1" applyBorder="1" applyAlignment="1">
      <alignment horizontal="center" vertical="center"/>
    </xf>
    <xf numFmtId="43" fontId="3" fillId="3" borderId="3" xfId="1" applyNumberFormat="1" applyFont="1" applyFill="1" applyBorder="1" applyAlignment="1">
      <alignment horizontal="center" vertical="center"/>
    </xf>
    <xf numFmtId="166" fontId="3" fillId="0" borderId="0" xfId="1" applyNumberFormat="1" applyFont="1"/>
    <xf numFmtId="164" fontId="24" fillId="3" borderId="6" xfId="1" applyNumberFormat="1" applyFont="1" applyFill="1" applyBorder="1" applyAlignment="1">
      <alignment horizontal="center" vertical="center"/>
    </xf>
    <xf numFmtId="0" fontId="25" fillId="3" borderId="6" xfId="1" applyFont="1" applyFill="1" applyBorder="1" applyAlignment="1">
      <alignment horizontal="center" vertical="center"/>
    </xf>
    <xf numFmtId="164" fontId="26" fillId="3" borderId="6" xfId="1" applyNumberFormat="1" applyFont="1" applyFill="1" applyBorder="1" applyAlignment="1">
      <alignment horizontal="center" vertical="center"/>
    </xf>
    <xf numFmtId="0" fontId="27" fillId="3" borderId="6" xfId="1" applyFont="1" applyFill="1" applyBorder="1" applyAlignment="1">
      <alignment horizontal="center" vertical="center"/>
    </xf>
    <xf numFmtId="43" fontId="10" fillId="3" borderId="3" xfId="1" applyNumberFormat="1" applyFont="1" applyFill="1" applyBorder="1" applyAlignment="1">
      <alignment horizontal="center" vertical="center"/>
    </xf>
    <xf numFmtId="43" fontId="10" fillId="3" borderId="5" xfId="1" applyNumberFormat="1" applyFont="1" applyFill="1" applyBorder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2" fontId="13" fillId="3" borderId="3" xfId="1" applyNumberFormat="1" applyFont="1" applyFill="1" applyBorder="1" applyAlignment="1">
      <alignment horizontal="center" vertical="center"/>
    </xf>
    <xf numFmtId="2" fontId="13" fillId="3" borderId="5" xfId="1" applyNumberFormat="1" applyFont="1" applyFill="1" applyBorder="1" applyAlignment="1">
      <alignment horizontal="center" vertical="center"/>
    </xf>
    <xf numFmtId="43" fontId="3" fillId="3" borderId="3" xfId="1" applyNumberFormat="1" applyFont="1" applyFill="1" applyBorder="1" applyAlignment="1">
      <alignment horizontal="center" vertical="center"/>
    </xf>
    <xf numFmtId="43" fontId="3" fillId="3" borderId="5" xfId="1" applyNumberFormat="1" applyFont="1" applyFill="1" applyBorder="1" applyAlignment="1">
      <alignment horizontal="center" vertical="center"/>
    </xf>
    <xf numFmtId="2" fontId="3" fillId="3" borderId="3" xfId="1" applyNumberFormat="1" applyFont="1" applyFill="1" applyBorder="1" applyAlignment="1">
      <alignment horizontal="center" vertical="center"/>
    </xf>
    <xf numFmtId="2" fontId="3" fillId="3" borderId="5" xfId="1" applyNumberFormat="1" applyFont="1" applyFill="1" applyBorder="1" applyAlignment="1">
      <alignment horizontal="center" vertical="center"/>
    </xf>
    <xf numFmtId="2" fontId="10" fillId="3" borderId="3" xfId="1" applyNumberFormat="1" applyFont="1" applyFill="1" applyBorder="1" applyAlignment="1">
      <alignment vertical="center"/>
    </xf>
    <xf numFmtId="2" fontId="10" fillId="3" borderId="5" xfId="1" applyNumberFormat="1" applyFont="1" applyFill="1" applyBorder="1" applyAlignment="1">
      <alignment vertical="center"/>
    </xf>
    <xf numFmtId="2" fontId="10" fillId="2" borderId="3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2" fontId="20" fillId="3" borderId="3" xfId="1" applyNumberFormat="1" applyFont="1" applyFill="1" applyBorder="1" applyAlignment="1">
      <alignment horizontal="center" vertical="center"/>
    </xf>
    <xf numFmtId="2" fontId="20" fillId="3" borderId="5" xfId="1" applyNumberFormat="1" applyFont="1" applyFill="1" applyBorder="1" applyAlignment="1">
      <alignment horizontal="center" vertical="center"/>
    </xf>
    <xf numFmtId="2" fontId="10" fillId="3" borderId="3" xfId="1" applyNumberFormat="1" applyFont="1" applyFill="1" applyBorder="1" applyAlignment="1">
      <alignment horizontal="center" vertical="center"/>
    </xf>
    <xf numFmtId="2" fontId="10" fillId="3" borderId="5" xfId="1" applyNumberFormat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4" fontId="10" fillId="2" borderId="5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left" vertical="center"/>
    </xf>
    <xf numFmtId="49" fontId="7" fillId="2" borderId="7" xfId="1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4" fontId="24" fillId="2" borderId="3" xfId="1" applyNumberFormat="1" applyFont="1" applyFill="1" applyBorder="1" applyAlignment="1">
      <alignment horizontal="center" vertical="center"/>
    </xf>
    <xf numFmtId="4" fontId="24" fillId="2" borderId="5" xfId="1" applyNumberFormat="1" applyFont="1" applyFill="1" applyBorder="1" applyAlignment="1">
      <alignment horizontal="center" vertical="center"/>
    </xf>
    <xf numFmtId="2" fontId="34" fillId="3" borderId="3" xfId="1" applyNumberFormat="1" applyFont="1" applyFill="1" applyBorder="1" applyAlignment="1">
      <alignment horizontal="center" vertical="center"/>
    </xf>
    <xf numFmtId="2" fontId="34" fillId="3" borderId="5" xfId="1" applyNumberFormat="1" applyFont="1" applyFill="1" applyBorder="1" applyAlignment="1">
      <alignment horizontal="center" vertical="center"/>
    </xf>
    <xf numFmtId="43" fontId="24" fillId="3" borderId="3" xfId="1" applyNumberFormat="1" applyFont="1" applyFill="1" applyBorder="1" applyAlignment="1">
      <alignment horizontal="center" vertical="center"/>
    </xf>
    <xf numFmtId="2" fontId="35" fillId="3" borderId="3" xfId="1" applyNumberFormat="1" applyFont="1" applyFill="1" applyBorder="1" applyAlignment="1">
      <alignment horizontal="center" vertical="center"/>
    </xf>
    <xf numFmtId="2" fontId="35" fillId="3" borderId="5" xfId="1" applyNumberFormat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vertical="center" wrapText="1"/>
    </xf>
    <xf numFmtId="43" fontId="35" fillId="3" borderId="3" xfId="1" applyNumberFormat="1" applyFont="1" applyFill="1" applyBorder="1" applyAlignment="1">
      <alignment horizontal="center" vertical="center"/>
    </xf>
    <xf numFmtId="169" fontId="10" fillId="0" borderId="0" xfId="1" applyNumberFormat="1" applyFont="1"/>
    <xf numFmtId="174" fontId="3" fillId="0" borderId="0" xfId="1" applyNumberFormat="1" applyFont="1"/>
    <xf numFmtId="166" fontId="3" fillId="2" borderId="0" xfId="1" applyNumberFormat="1" applyFont="1" applyFill="1" applyBorder="1" applyAlignment="1">
      <alignment vertical="center"/>
    </xf>
    <xf numFmtId="164" fontId="3" fillId="0" borderId="0" xfId="1" applyNumberFormat="1" applyFont="1" applyAlignment="1">
      <alignment horizontal="right"/>
    </xf>
    <xf numFmtId="164" fontId="10" fillId="0" borderId="0" xfId="1" applyNumberFormat="1" applyFont="1"/>
  </cellXfs>
  <cellStyles count="10">
    <cellStyle name="Excel Built-in Normal" xfId="2"/>
    <cellStyle name="Excel Built-in Normal 2" xfId="5"/>
    <cellStyle name="Значение" xfId="6"/>
    <cellStyle name="Обычный" xfId="0" builtinId="0"/>
    <cellStyle name="Обычный 10" xfId="7"/>
    <cellStyle name="Обычный 2" xfId="8"/>
    <cellStyle name="Обычный 2_Прогноз 2011-2015 rab" xfId="3"/>
    <cellStyle name="Обычный 3" xfId="1"/>
    <cellStyle name="Обычный_Прогноз 2011-2015 rab" xfId="4"/>
    <cellStyle name="Процентный 2" xfId="9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54;&#1090;&#1076;&#1077;&#1083;%20&#1087;&#1077;&#1088;&#1089;&#1087;&#1077;&#1082;&#1090;&#1080;&#1074;&#1085;&#1086;&#1075;&#1086;%20&#1088;&#1072;&#1079;&#1074;&#1080;&#1090;&#1080;&#1103;%20&#1101;&#1083;&#1077;&#1082;&#1090;&#1088;&#1086;&#1101;&#1085;&#1077;&#1088;&#1075;&#1077;&#1090;&#1080;&#1082;&#1080;\&#1060;&#1086;&#1088;&#1084;&#1072;%2046%20&#1069;&#1069;\&#1075;.%20&#1052;&#1086;&#1089;&#1082;&#1074;&#1072;\&#1043;&#1086;&#1076;\&#1054;&#1040;&#1054;%20&#1052;&#1086;&#1089;&#1082;&#1086;&#1074;&#1089;&#1082;&#1072;&#1103;%20&#1086;&#1073;&#1098;&#1077;&#1076;&#1080;&#1085;&#1077;&#1085;&#1085;&#1072;&#1103;%20&#1101;&#1083;&#1077;&#1082;&#1090;&#1088;&#1086;&#1089;&#1077;&#1090;&#1077;&#1074;&#1072;&#1103;%20&#1082;&#1086;&#1084;&#1087;&#1072;&#1085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6">
          <cell r="G16" t="str">
            <v>ОАО "Московская объединенная электросетевая компания"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N119"/>
  <sheetViews>
    <sheetView view="pageBreakPreview" topLeftCell="C1" zoomScaleNormal="85" zoomScaleSheetLayoutView="100" zoomScalePageLayoutView="55" workbookViewId="0">
      <selection activeCell="D14" sqref="D14"/>
    </sheetView>
  </sheetViews>
  <sheetFormatPr defaultRowHeight="12.75" outlineLevelCol="1" x14ac:dyDescent="0.2"/>
  <cols>
    <col min="1" max="1" width="4.85546875" style="1" customWidth="1"/>
    <col min="2" max="2" width="59.140625" style="1" customWidth="1"/>
    <col min="3" max="3" width="13.5703125" style="1" customWidth="1"/>
    <col min="4" max="7" width="17.85546875" style="1" customWidth="1" outlineLevel="1"/>
    <col min="8" max="9" width="13" style="52" customWidth="1"/>
    <col min="10" max="10" width="21.5703125" style="1" customWidth="1"/>
    <col min="11" max="13" width="9.140625" style="1"/>
    <col min="14" max="14" width="17.7109375" style="1" customWidth="1"/>
    <col min="15" max="247" width="9.140625" style="1"/>
    <col min="248" max="248" width="4.85546875" style="1" customWidth="1"/>
    <col min="249" max="249" width="57.5703125" style="1" customWidth="1"/>
    <col min="250" max="250" width="17.85546875" style="1" customWidth="1"/>
    <col min="251" max="251" width="17.28515625" style="1" customWidth="1"/>
    <col min="252" max="252" width="26.5703125" style="1" customWidth="1"/>
    <col min="253" max="503" width="9.140625" style="1"/>
    <col min="504" max="504" width="4.85546875" style="1" customWidth="1"/>
    <col min="505" max="505" width="57.5703125" style="1" customWidth="1"/>
    <col min="506" max="506" width="17.85546875" style="1" customWidth="1"/>
    <col min="507" max="507" width="17.28515625" style="1" customWidth="1"/>
    <col min="508" max="508" width="26.5703125" style="1" customWidth="1"/>
    <col min="509" max="759" width="9.140625" style="1"/>
    <col min="760" max="760" width="4.85546875" style="1" customWidth="1"/>
    <col min="761" max="761" width="57.5703125" style="1" customWidth="1"/>
    <col min="762" max="762" width="17.85546875" style="1" customWidth="1"/>
    <col min="763" max="763" width="17.28515625" style="1" customWidth="1"/>
    <col min="764" max="764" width="26.5703125" style="1" customWidth="1"/>
    <col min="765" max="1015" width="9.140625" style="1"/>
    <col min="1016" max="1016" width="4.85546875" style="1" customWidth="1"/>
    <col min="1017" max="1017" width="57.5703125" style="1" customWidth="1"/>
    <col min="1018" max="1018" width="17.85546875" style="1" customWidth="1"/>
    <col min="1019" max="1019" width="17.28515625" style="1" customWidth="1"/>
    <col min="1020" max="1020" width="26.5703125" style="1" customWidth="1"/>
    <col min="1021" max="1271" width="9.140625" style="1"/>
    <col min="1272" max="1272" width="4.85546875" style="1" customWidth="1"/>
    <col min="1273" max="1273" width="57.5703125" style="1" customWidth="1"/>
    <col min="1274" max="1274" width="17.85546875" style="1" customWidth="1"/>
    <col min="1275" max="1275" width="17.28515625" style="1" customWidth="1"/>
    <col min="1276" max="1276" width="26.5703125" style="1" customWidth="1"/>
    <col min="1277" max="1527" width="9.140625" style="1"/>
    <col min="1528" max="1528" width="4.85546875" style="1" customWidth="1"/>
    <col min="1529" max="1529" width="57.5703125" style="1" customWidth="1"/>
    <col min="1530" max="1530" width="17.85546875" style="1" customWidth="1"/>
    <col min="1531" max="1531" width="17.28515625" style="1" customWidth="1"/>
    <col min="1532" max="1532" width="26.5703125" style="1" customWidth="1"/>
    <col min="1533" max="1783" width="9.140625" style="1"/>
    <col min="1784" max="1784" width="4.85546875" style="1" customWidth="1"/>
    <col min="1785" max="1785" width="57.5703125" style="1" customWidth="1"/>
    <col min="1786" max="1786" width="17.85546875" style="1" customWidth="1"/>
    <col min="1787" max="1787" width="17.28515625" style="1" customWidth="1"/>
    <col min="1788" max="1788" width="26.5703125" style="1" customWidth="1"/>
    <col min="1789" max="2039" width="9.140625" style="1"/>
    <col min="2040" max="2040" width="4.85546875" style="1" customWidth="1"/>
    <col min="2041" max="2041" width="57.5703125" style="1" customWidth="1"/>
    <col min="2042" max="2042" width="17.85546875" style="1" customWidth="1"/>
    <col min="2043" max="2043" width="17.28515625" style="1" customWidth="1"/>
    <col min="2044" max="2044" width="26.5703125" style="1" customWidth="1"/>
    <col min="2045" max="2295" width="9.140625" style="1"/>
    <col min="2296" max="2296" width="4.85546875" style="1" customWidth="1"/>
    <col min="2297" max="2297" width="57.5703125" style="1" customWidth="1"/>
    <col min="2298" max="2298" width="17.85546875" style="1" customWidth="1"/>
    <col min="2299" max="2299" width="17.28515625" style="1" customWidth="1"/>
    <col min="2300" max="2300" width="26.5703125" style="1" customWidth="1"/>
    <col min="2301" max="2551" width="9.140625" style="1"/>
    <col min="2552" max="2552" width="4.85546875" style="1" customWidth="1"/>
    <col min="2553" max="2553" width="57.5703125" style="1" customWidth="1"/>
    <col min="2554" max="2554" width="17.85546875" style="1" customWidth="1"/>
    <col min="2555" max="2555" width="17.28515625" style="1" customWidth="1"/>
    <col min="2556" max="2556" width="26.5703125" style="1" customWidth="1"/>
    <col min="2557" max="2807" width="9.140625" style="1"/>
    <col min="2808" max="2808" width="4.85546875" style="1" customWidth="1"/>
    <col min="2809" max="2809" width="57.5703125" style="1" customWidth="1"/>
    <col min="2810" max="2810" width="17.85546875" style="1" customWidth="1"/>
    <col min="2811" max="2811" width="17.28515625" style="1" customWidth="1"/>
    <col min="2812" max="2812" width="26.5703125" style="1" customWidth="1"/>
    <col min="2813" max="3063" width="9.140625" style="1"/>
    <col min="3064" max="3064" width="4.85546875" style="1" customWidth="1"/>
    <col min="3065" max="3065" width="57.5703125" style="1" customWidth="1"/>
    <col min="3066" max="3066" width="17.85546875" style="1" customWidth="1"/>
    <col min="3067" max="3067" width="17.28515625" style="1" customWidth="1"/>
    <col min="3068" max="3068" width="26.5703125" style="1" customWidth="1"/>
    <col min="3069" max="3319" width="9.140625" style="1"/>
    <col min="3320" max="3320" width="4.85546875" style="1" customWidth="1"/>
    <col min="3321" max="3321" width="57.5703125" style="1" customWidth="1"/>
    <col min="3322" max="3322" width="17.85546875" style="1" customWidth="1"/>
    <col min="3323" max="3323" width="17.28515625" style="1" customWidth="1"/>
    <col min="3324" max="3324" width="26.5703125" style="1" customWidth="1"/>
    <col min="3325" max="3575" width="9.140625" style="1"/>
    <col min="3576" max="3576" width="4.85546875" style="1" customWidth="1"/>
    <col min="3577" max="3577" width="57.5703125" style="1" customWidth="1"/>
    <col min="3578" max="3578" width="17.85546875" style="1" customWidth="1"/>
    <col min="3579" max="3579" width="17.28515625" style="1" customWidth="1"/>
    <col min="3580" max="3580" width="26.5703125" style="1" customWidth="1"/>
    <col min="3581" max="3831" width="9.140625" style="1"/>
    <col min="3832" max="3832" width="4.85546875" style="1" customWidth="1"/>
    <col min="3833" max="3833" width="57.5703125" style="1" customWidth="1"/>
    <col min="3834" max="3834" width="17.85546875" style="1" customWidth="1"/>
    <col min="3835" max="3835" width="17.28515625" style="1" customWidth="1"/>
    <col min="3836" max="3836" width="26.5703125" style="1" customWidth="1"/>
    <col min="3837" max="4087" width="9.140625" style="1"/>
    <col min="4088" max="4088" width="4.85546875" style="1" customWidth="1"/>
    <col min="4089" max="4089" width="57.5703125" style="1" customWidth="1"/>
    <col min="4090" max="4090" width="17.85546875" style="1" customWidth="1"/>
    <col min="4091" max="4091" width="17.28515625" style="1" customWidth="1"/>
    <col min="4092" max="4092" width="26.5703125" style="1" customWidth="1"/>
    <col min="4093" max="4343" width="9.140625" style="1"/>
    <col min="4344" max="4344" width="4.85546875" style="1" customWidth="1"/>
    <col min="4345" max="4345" width="57.5703125" style="1" customWidth="1"/>
    <col min="4346" max="4346" width="17.85546875" style="1" customWidth="1"/>
    <col min="4347" max="4347" width="17.28515625" style="1" customWidth="1"/>
    <col min="4348" max="4348" width="26.5703125" style="1" customWidth="1"/>
    <col min="4349" max="4599" width="9.140625" style="1"/>
    <col min="4600" max="4600" width="4.85546875" style="1" customWidth="1"/>
    <col min="4601" max="4601" width="57.5703125" style="1" customWidth="1"/>
    <col min="4602" max="4602" width="17.85546875" style="1" customWidth="1"/>
    <col min="4603" max="4603" width="17.28515625" style="1" customWidth="1"/>
    <col min="4604" max="4604" width="26.5703125" style="1" customWidth="1"/>
    <col min="4605" max="4855" width="9.140625" style="1"/>
    <col min="4856" max="4856" width="4.85546875" style="1" customWidth="1"/>
    <col min="4857" max="4857" width="57.5703125" style="1" customWidth="1"/>
    <col min="4858" max="4858" width="17.85546875" style="1" customWidth="1"/>
    <col min="4859" max="4859" width="17.28515625" style="1" customWidth="1"/>
    <col min="4860" max="4860" width="26.5703125" style="1" customWidth="1"/>
    <col min="4861" max="5111" width="9.140625" style="1"/>
    <col min="5112" max="5112" width="4.85546875" style="1" customWidth="1"/>
    <col min="5113" max="5113" width="57.5703125" style="1" customWidth="1"/>
    <col min="5114" max="5114" width="17.85546875" style="1" customWidth="1"/>
    <col min="5115" max="5115" width="17.28515625" style="1" customWidth="1"/>
    <col min="5116" max="5116" width="26.5703125" style="1" customWidth="1"/>
    <col min="5117" max="5367" width="9.140625" style="1"/>
    <col min="5368" max="5368" width="4.85546875" style="1" customWidth="1"/>
    <col min="5369" max="5369" width="57.5703125" style="1" customWidth="1"/>
    <col min="5370" max="5370" width="17.85546875" style="1" customWidth="1"/>
    <col min="5371" max="5371" width="17.28515625" style="1" customWidth="1"/>
    <col min="5372" max="5372" width="26.5703125" style="1" customWidth="1"/>
    <col min="5373" max="5623" width="9.140625" style="1"/>
    <col min="5624" max="5624" width="4.85546875" style="1" customWidth="1"/>
    <col min="5625" max="5625" width="57.5703125" style="1" customWidth="1"/>
    <col min="5626" max="5626" width="17.85546875" style="1" customWidth="1"/>
    <col min="5627" max="5627" width="17.28515625" style="1" customWidth="1"/>
    <col min="5628" max="5628" width="26.5703125" style="1" customWidth="1"/>
    <col min="5629" max="5879" width="9.140625" style="1"/>
    <col min="5880" max="5880" width="4.85546875" style="1" customWidth="1"/>
    <col min="5881" max="5881" width="57.5703125" style="1" customWidth="1"/>
    <col min="5882" max="5882" width="17.85546875" style="1" customWidth="1"/>
    <col min="5883" max="5883" width="17.28515625" style="1" customWidth="1"/>
    <col min="5884" max="5884" width="26.5703125" style="1" customWidth="1"/>
    <col min="5885" max="6135" width="9.140625" style="1"/>
    <col min="6136" max="6136" width="4.85546875" style="1" customWidth="1"/>
    <col min="6137" max="6137" width="57.5703125" style="1" customWidth="1"/>
    <col min="6138" max="6138" width="17.85546875" style="1" customWidth="1"/>
    <col min="6139" max="6139" width="17.28515625" style="1" customWidth="1"/>
    <col min="6140" max="6140" width="26.5703125" style="1" customWidth="1"/>
    <col min="6141" max="6391" width="9.140625" style="1"/>
    <col min="6392" max="6392" width="4.85546875" style="1" customWidth="1"/>
    <col min="6393" max="6393" width="57.5703125" style="1" customWidth="1"/>
    <col min="6394" max="6394" width="17.85546875" style="1" customWidth="1"/>
    <col min="6395" max="6395" width="17.28515625" style="1" customWidth="1"/>
    <col min="6396" max="6396" width="26.5703125" style="1" customWidth="1"/>
    <col min="6397" max="6647" width="9.140625" style="1"/>
    <col min="6648" max="6648" width="4.85546875" style="1" customWidth="1"/>
    <col min="6649" max="6649" width="57.5703125" style="1" customWidth="1"/>
    <col min="6650" max="6650" width="17.85546875" style="1" customWidth="1"/>
    <col min="6651" max="6651" width="17.28515625" style="1" customWidth="1"/>
    <col min="6652" max="6652" width="26.5703125" style="1" customWidth="1"/>
    <col min="6653" max="6903" width="9.140625" style="1"/>
    <col min="6904" max="6904" width="4.85546875" style="1" customWidth="1"/>
    <col min="6905" max="6905" width="57.5703125" style="1" customWidth="1"/>
    <col min="6906" max="6906" width="17.85546875" style="1" customWidth="1"/>
    <col min="6907" max="6907" width="17.28515625" style="1" customWidth="1"/>
    <col min="6908" max="6908" width="26.5703125" style="1" customWidth="1"/>
    <col min="6909" max="7159" width="9.140625" style="1"/>
    <col min="7160" max="7160" width="4.85546875" style="1" customWidth="1"/>
    <col min="7161" max="7161" width="57.5703125" style="1" customWidth="1"/>
    <col min="7162" max="7162" width="17.85546875" style="1" customWidth="1"/>
    <col min="7163" max="7163" width="17.28515625" style="1" customWidth="1"/>
    <col min="7164" max="7164" width="26.5703125" style="1" customWidth="1"/>
    <col min="7165" max="7415" width="9.140625" style="1"/>
    <col min="7416" max="7416" width="4.85546875" style="1" customWidth="1"/>
    <col min="7417" max="7417" width="57.5703125" style="1" customWidth="1"/>
    <col min="7418" max="7418" width="17.85546875" style="1" customWidth="1"/>
    <col min="7419" max="7419" width="17.28515625" style="1" customWidth="1"/>
    <col min="7420" max="7420" width="26.5703125" style="1" customWidth="1"/>
    <col min="7421" max="7671" width="9.140625" style="1"/>
    <col min="7672" max="7672" width="4.85546875" style="1" customWidth="1"/>
    <col min="7673" max="7673" width="57.5703125" style="1" customWidth="1"/>
    <col min="7674" max="7674" width="17.85546875" style="1" customWidth="1"/>
    <col min="7675" max="7675" width="17.28515625" style="1" customWidth="1"/>
    <col min="7676" max="7676" width="26.5703125" style="1" customWidth="1"/>
    <col min="7677" max="7927" width="9.140625" style="1"/>
    <col min="7928" max="7928" width="4.85546875" style="1" customWidth="1"/>
    <col min="7929" max="7929" width="57.5703125" style="1" customWidth="1"/>
    <col min="7930" max="7930" width="17.85546875" style="1" customWidth="1"/>
    <col min="7931" max="7931" width="17.28515625" style="1" customWidth="1"/>
    <col min="7932" max="7932" width="26.5703125" style="1" customWidth="1"/>
    <col min="7933" max="8183" width="9.140625" style="1"/>
    <col min="8184" max="8184" width="4.85546875" style="1" customWidth="1"/>
    <col min="8185" max="8185" width="57.5703125" style="1" customWidth="1"/>
    <col min="8186" max="8186" width="17.85546875" style="1" customWidth="1"/>
    <col min="8187" max="8187" width="17.28515625" style="1" customWidth="1"/>
    <col min="8188" max="8188" width="26.5703125" style="1" customWidth="1"/>
    <col min="8189" max="8439" width="9.140625" style="1"/>
    <col min="8440" max="8440" width="4.85546875" style="1" customWidth="1"/>
    <col min="8441" max="8441" width="57.5703125" style="1" customWidth="1"/>
    <col min="8442" max="8442" width="17.85546875" style="1" customWidth="1"/>
    <col min="8443" max="8443" width="17.28515625" style="1" customWidth="1"/>
    <col min="8444" max="8444" width="26.5703125" style="1" customWidth="1"/>
    <col min="8445" max="8695" width="9.140625" style="1"/>
    <col min="8696" max="8696" width="4.85546875" style="1" customWidth="1"/>
    <col min="8697" max="8697" width="57.5703125" style="1" customWidth="1"/>
    <col min="8698" max="8698" width="17.85546875" style="1" customWidth="1"/>
    <col min="8699" max="8699" width="17.28515625" style="1" customWidth="1"/>
    <col min="8700" max="8700" width="26.5703125" style="1" customWidth="1"/>
    <col min="8701" max="8951" width="9.140625" style="1"/>
    <col min="8952" max="8952" width="4.85546875" style="1" customWidth="1"/>
    <col min="8953" max="8953" width="57.5703125" style="1" customWidth="1"/>
    <col min="8954" max="8954" width="17.85546875" style="1" customWidth="1"/>
    <col min="8955" max="8955" width="17.28515625" style="1" customWidth="1"/>
    <col min="8956" max="8956" width="26.5703125" style="1" customWidth="1"/>
    <col min="8957" max="9207" width="9.140625" style="1"/>
    <col min="9208" max="9208" width="4.85546875" style="1" customWidth="1"/>
    <col min="9209" max="9209" width="57.5703125" style="1" customWidth="1"/>
    <col min="9210" max="9210" width="17.85546875" style="1" customWidth="1"/>
    <col min="9211" max="9211" width="17.28515625" style="1" customWidth="1"/>
    <col min="9212" max="9212" width="26.5703125" style="1" customWidth="1"/>
    <col min="9213" max="9463" width="9.140625" style="1"/>
    <col min="9464" max="9464" width="4.85546875" style="1" customWidth="1"/>
    <col min="9465" max="9465" width="57.5703125" style="1" customWidth="1"/>
    <col min="9466" max="9466" width="17.85546875" style="1" customWidth="1"/>
    <col min="9467" max="9467" width="17.28515625" style="1" customWidth="1"/>
    <col min="9468" max="9468" width="26.5703125" style="1" customWidth="1"/>
    <col min="9469" max="9719" width="9.140625" style="1"/>
    <col min="9720" max="9720" width="4.85546875" style="1" customWidth="1"/>
    <col min="9721" max="9721" width="57.5703125" style="1" customWidth="1"/>
    <col min="9722" max="9722" width="17.85546875" style="1" customWidth="1"/>
    <col min="9723" max="9723" width="17.28515625" style="1" customWidth="1"/>
    <col min="9724" max="9724" width="26.5703125" style="1" customWidth="1"/>
    <col min="9725" max="9975" width="9.140625" style="1"/>
    <col min="9976" max="9976" width="4.85546875" style="1" customWidth="1"/>
    <col min="9977" max="9977" width="57.5703125" style="1" customWidth="1"/>
    <col min="9978" max="9978" width="17.85546875" style="1" customWidth="1"/>
    <col min="9979" max="9979" width="17.28515625" style="1" customWidth="1"/>
    <col min="9980" max="9980" width="26.5703125" style="1" customWidth="1"/>
    <col min="9981" max="10231" width="9.140625" style="1"/>
    <col min="10232" max="10232" width="4.85546875" style="1" customWidth="1"/>
    <col min="10233" max="10233" width="57.5703125" style="1" customWidth="1"/>
    <col min="10234" max="10234" width="17.85546875" style="1" customWidth="1"/>
    <col min="10235" max="10235" width="17.28515625" style="1" customWidth="1"/>
    <col min="10236" max="10236" width="26.5703125" style="1" customWidth="1"/>
    <col min="10237" max="10487" width="9.140625" style="1"/>
    <col min="10488" max="10488" width="4.85546875" style="1" customWidth="1"/>
    <col min="10489" max="10489" width="57.5703125" style="1" customWidth="1"/>
    <col min="10490" max="10490" width="17.85546875" style="1" customWidth="1"/>
    <col min="10491" max="10491" width="17.28515625" style="1" customWidth="1"/>
    <col min="10492" max="10492" width="26.5703125" style="1" customWidth="1"/>
    <col min="10493" max="10743" width="9.140625" style="1"/>
    <col min="10744" max="10744" width="4.85546875" style="1" customWidth="1"/>
    <col min="10745" max="10745" width="57.5703125" style="1" customWidth="1"/>
    <col min="10746" max="10746" width="17.85546875" style="1" customWidth="1"/>
    <col min="10747" max="10747" width="17.28515625" style="1" customWidth="1"/>
    <col min="10748" max="10748" width="26.5703125" style="1" customWidth="1"/>
    <col min="10749" max="10999" width="9.140625" style="1"/>
    <col min="11000" max="11000" width="4.85546875" style="1" customWidth="1"/>
    <col min="11001" max="11001" width="57.5703125" style="1" customWidth="1"/>
    <col min="11002" max="11002" width="17.85546875" style="1" customWidth="1"/>
    <col min="11003" max="11003" width="17.28515625" style="1" customWidth="1"/>
    <col min="11004" max="11004" width="26.5703125" style="1" customWidth="1"/>
    <col min="11005" max="11255" width="9.140625" style="1"/>
    <col min="11256" max="11256" width="4.85546875" style="1" customWidth="1"/>
    <col min="11257" max="11257" width="57.5703125" style="1" customWidth="1"/>
    <col min="11258" max="11258" width="17.85546875" style="1" customWidth="1"/>
    <col min="11259" max="11259" width="17.28515625" style="1" customWidth="1"/>
    <col min="11260" max="11260" width="26.5703125" style="1" customWidth="1"/>
    <col min="11261" max="11511" width="9.140625" style="1"/>
    <col min="11512" max="11512" width="4.85546875" style="1" customWidth="1"/>
    <col min="11513" max="11513" width="57.5703125" style="1" customWidth="1"/>
    <col min="11514" max="11514" width="17.85546875" style="1" customWidth="1"/>
    <col min="11515" max="11515" width="17.28515625" style="1" customWidth="1"/>
    <col min="11516" max="11516" width="26.5703125" style="1" customWidth="1"/>
    <col min="11517" max="11767" width="9.140625" style="1"/>
    <col min="11768" max="11768" width="4.85546875" style="1" customWidth="1"/>
    <col min="11769" max="11769" width="57.5703125" style="1" customWidth="1"/>
    <col min="11770" max="11770" width="17.85546875" style="1" customWidth="1"/>
    <col min="11771" max="11771" width="17.28515625" style="1" customWidth="1"/>
    <col min="11772" max="11772" width="26.5703125" style="1" customWidth="1"/>
    <col min="11773" max="12023" width="9.140625" style="1"/>
    <col min="12024" max="12024" width="4.85546875" style="1" customWidth="1"/>
    <col min="12025" max="12025" width="57.5703125" style="1" customWidth="1"/>
    <col min="12026" max="12026" width="17.85546875" style="1" customWidth="1"/>
    <col min="12027" max="12027" width="17.28515625" style="1" customWidth="1"/>
    <col min="12028" max="12028" width="26.5703125" style="1" customWidth="1"/>
    <col min="12029" max="12279" width="9.140625" style="1"/>
    <col min="12280" max="12280" width="4.85546875" style="1" customWidth="1"/>
    <col min="12281" max="12281" width="57.5703125" style="1" customWidth="1"/>
    <col min="12282" max="12282" width="17.85546875" style="1" customWidth="1"/>
    <col min="12283" max="12283" width="17.28515625" style="1" customWidth="1"/>
    <col min="12284" max="12284" width="26.5703125" style="1" customWidth="1"/>
    <col min="12285" max="12535" width="9.140625" style="1"/>
    <col min="12536" max="12536" width="4.85546875" style="1" customWidth="1"/>
    <col min="12537" max="12537" width="57.5703125" style="1" customWidth="1"/>
    <col min="12538" max="12538" width="17.85546875" style="1" customWidth="1"/>
    <col min="12539" max="12539" width="17.28515625" style="1" customWidth="1"/>
    <col min="12540" max="12540" width="26.5703125" style="1" customWidth="1"/>
    <col min="12541" max="12791" width="9.140625" style="1"/>
    <col min="12792" max="12792" width="4.85546875" style="1" customWidth="1"/>
    <col min="12793" max="12793" width="57.5703125" style="1" customWidth="1"/>
    <col min="12794" max="12794" width="17.85546875" style="1" customWidth="1"/>
    <col min="12795" max="12795" width="17.28515625" style="1" customWidth="1"/>
    <col min="12796" max="12796" width="26.5703125" style="1" customWidth="1"/>
    <col min="12797" max="13047" width="9.140625" style="1"/>
    <col min="13048" max="13048" width="4.85546875" style="1" customWidth="1"/>
    <col min="13049" max="13049" width="57.5703125" style="1" customWidth="1"/>
    <col min="13050" max="13050" width="17.85546875" style="1" customWidth="1"/>
    <col min="13051" max="13051" width="17.28515625" style="1" customWidth="1"/>
    <col min="13052" max="13052" width="26.5703125" style="1" customWidth="1"/>
    <col min="13053" max="13303" width="9.140625" style="1"/>
    <col min="13304" max="13304" width="4.85546875" style="1" customWidth="1"/>
    <col min="13305" max="13305" width="57.5703125" style="1" customWidth="1"/>
    <col min="13306" max="13306" width="17.85546875" style="1" customWidth="1"/>
    <col min="13307" max="13307" width="17.28515625" style="1" customWidth="1"/>
    <col min="13308" max="13308" width="26.5703125" style="1" customWidth="1"/>
    <col min="13309" max="13559" width="9.140625" style="1"/>
    <col min="13560" max="13560" width="4.85546875" style="1" customWidth="1"/>
    <col min="13561" max="13561" width="57.5703125" style="1" customWidth="1"/>
    <col min="13562" max="13562" width="17.85546875" style="1" customWidth="1"/>
    <col min="13563" max="13563" width="17.28515625" style="1" customWidth="1"/>
    <col min="13564" max="13564" width="26.5703125" style="1" customWidth="1"/>
    <col min="13565" max="13815" width="9.140625" style="1"/>
    <col min="13816" max="13816" width="4.85546875" style="1" customWidth="1"/>
    <col min="13817" max="13817" width="57.5703125" style="1" customWidth="1"/>
    <col min="13818" max="13818" width="17.85546875" style="1" customWidth="1"/>
    <col min="13819" max="13819" width="17.28515625" style="1" customWidth="1"/>
    <col min="13820" max="13820" width="26.5703125" style="1" customWidth="1"/>
    <col min="13821" max="14071" width="9.140625" style="1"/>
    <col min="14072" max="14072" width="4.85546875" style="1" customWidth="1"/>
    <col min="14073" max="14073" width="57.5703125" style="1" customWidth="1"/>
    <col min="14074" max="14074" width="17.85546875" style="1" customWidth="1"/>
    <col min="14075" max="14075" width="17.28515625" style="1" customWidth="1"/>
    <col min="14076" max="14076" width="26.5703125" style="1" customWidth="1"/>
    <col min="14077" max="14327" width="9.140625" style="1"/>
    <col min="14328" max="14328" width="4.85546875" style="1" customWidth="1"/>
    <col min="14329" max="14329" width="57.5703125" style="1" customWidth="1"/>
    <col min="14330" max="14330" width="17.85546875" style="1" customWidth="1"/>
    <col min="14331" max="14331" width="17.28515625" style="1" customWidth="1"/>
    <col min="14332" max="14332" width="26.5703125" style="1" customWidth="1"/>
    <col min="14333" max="14583" width="9.140625" style="1"/>
    <col min="14584" max="14584" width="4.85546875" style="1" customWidth="1"/>
    <col min="14585" max="14585" width="57.5703125" style="1" customWidth="1"/>
    <col min="14586" max="14586" width="17.85546875" style="1" customWidth="1"/>
    <col min="14587" max="14587" width="17.28515625" style="1" customWidth="1"/>
    <col min="14588" max="14588" width="26.5703125" style="1" customWidth="1"/>
    <col min="14589" max="14839" width="9.140625" style="1"/>
    <col min="14840" max="14840" width="4.85546875" style="1" customWidth="1"/>
    <col min="14841" max="14841" width="57.5703125" style="1" customWidth="1"/>
    <col min="14842" max="14842" width="17.85546875" style="1" customWidth="1"/>
    <col min="14843" max="14843" width="17.28515625" style="1" customWidth="1"/>
    <col min="14844" max="14844" width="26.5703125" style="1" customWidth="1"/>
    <col min="14845" max="15095" width="9.140625" style="1"/>
    <col min="15096" max="15096" width="4.85546875" style="1" customWidth="1"/>
    <col min="15097" max="15097" width="57.5703125" style="1" customWidth="1"/>
    <col min="15098" max="15098" width="17.85546875" style="1" customWidth="1"/>
    <col min="15099" max="15099" width="17.28515625" style="1" customWidth="1"/>
    <col min="15100" max="15100" width="26.5703125" style="1" customWidth="1"/>
    <col min="15101" max="15351" width="9.140625" style="1"/>
    <col min="15352" max="15352" width="4.85546875" style="1" customWidth="1"/>
    <col min="15353" max="15353" width="57.5703125" style="1" customWidth="1"/>
    <col min="15354" max="15354" width="17.85546875" style="1" customWidth="1"/>
    <col min="15355" max="15355" width="17.28515625" style="1" customWidth="1"/>
    <col min="15356" max="15356" width="26.5703125" style="1" customWidth="1"/>
    <col min="15357" max="15607" width="9.140625" style="1"/>
    <col min="15608" max="15608" width="4.85546875" style="1" customWidth="1"/>
    <col min="15609" max="15609" width="57.5703125" style="1" customWidth="1"/>
    <col min="15610" max="15610" width="17.85546875" style="1" customWidth="1"/>
    <col min="15611" max="15611" width="17.28515625" style="1" customWidth="1"/>
    <col min="15612" max="15612" width="26.5703125" style="1" customWidth="1"/>
    <col min="15613" max="15863" width="9.140625" style="1"/>
    <col min="15864" max="15864" width="4.85546875" style="1" customWidth="1"/>
    <col min="15865" max="15865" width="57.5703125" style="1" customWidth="1"/>
    <col min="15866" max="15866" width="17.85546875" style="1" customWidth="1"/>
    <col min="15867" max="15867" width="17.28515625" style="1" customWidth="1"/>
    <col min="15868" max="15868" width="26.5703125" style="1" customWidth="1"/>
    <col min="15869" max="16119" width="9.140625" style="1"/>
    <col min="16120" max="16120" width="4.85546875" style="1" customWidth="1"/>
    <col min="16121" max="16121" width="57.5703125" style="1" customWidth="1"/>
    <col min="16122" max="16122" width="17.85546875" style="1" customWidth="1"/>
    <col min="16123" max="16123" width="17.28515625" style="1" customWidth="1"/>
    <col min="16124" max="16124" width="26.5703125" style="1" customWidth="1"/>
    <col min="16125" max="16384" width="9.140625" style="1"/>
  </cols>
  <sheetData>
    <row r="1" spans="1:10" ht="15.75" x14ac:dyDescent="0.2">
      <c r="H1" s="3"/>
      <c r="I1" s="3"/>
      <c r="J1" s="2" t="s">
        <v>0</v>
      </c>
    </row>
    <row r="2" spans="1:10" ht="15" x14ac:dyDescent="0.25">
      <c r="H2" s="3"/>
      <c r="I2" s="3"/>
      <c r="J2" s="4"/>
    </row>
    <row r="3" spans="1:10" ht="15.75" x14ac:dyDescent="0.2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ht="15.75" x14ac:dyDescent="0.2">
      <c r="A4" s="122" t="s">
        <v>2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0" ht="15.75" x14ac:dyDescent="0.2">
      <c r="A5" s="122" t="s">
        <v>3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15.75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5.75" x14ac:dyDescent="0.2">
      <c r="A7" s="117" t="s">
        <v>89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5.75" x14ac:dyDescent="0.2">
      <c r="A8" s="118" t="s">
        <v>90</v>
      </c>
      <c r="B8" s="118"/>
      <c r="C8" s="118"/>
      <c r="D8" s="118"/>
      <c r="E8" s="118"/>
      <c r="F8" s="118"/>
      <c r="G8" s="118"/>
      <c r="H8" s="118"/>
      <c r="I8" s="118"/>
      <c r="J8" s="118"/>
    </row>
    <row r="9" spans="1:10" ht="15.75" x14ac:dyDescent="0.25">
      <c r="B9" s="7"/>
      <c r="C9" s="6"/>
      <c r="D9" s="6"/>
      <c r="E9" s="6"/>
      <c r="F9" s="6"/>
      <c r="G9" s="6"/>
      <c r="H9" s="6"/>
      <c r="I9" s="6"/>
      <c r="J9" s="6"/>
    </row>
    <row r="10" spans="1:10" ht="28.5" x14ac:dyDescent="0.2">
      <c r="A10" s="8" t="s">
        <v>4</v>
      </c>
      <c r="B10" s="8" t="s">
        <v>5</v>
      </c>
      <c r="C10" s="8" t="s">
        <v>6</v>
      </c>
      <c r="D10" s="119" t="s">
        <v>7</v>
      </c>
      <c r="E10" s="120"/>
      <c r="F10" s="120"/>
      <c r="G10" s="121"/>
      <c r="H10" s="119" t="s">
        <v>9</v>
      </c>
      <c r="I10" s="121"/>
      <c r="J10" s="9" t="s">
        <v>8</v>
      </c>
    </row>
    <row r="11" spans="1:10" ht="14.25" x14ac:dyDescent="0.2">
      <c r="A11" s="10">
        <v>1</v>
      </c>
      <c r="B11" s="11" t="s">
        <v>10</v>
      </c>
      <c r="C11" s="10" t="s">
        <v>11</v>
      </c>
      <c r="D11" s="12">
        <v>9994.5559400000002</v>
      </c>
      <c r="E11" s="12">
        <v>7374.0939200000003</v>
      </c>
      <c r="F11" s="12">
        <v>8619.4527499999986</v>
      </c>
      <c r="G11" s="12">
        <v>9742.4732800000002</v>
      </c>
      <c r="H11" s="91">
        <f>SUM(D11:G11)</f>
        <v>35730.57589</v>
      </c>
      <c r="I11" s="110"/>
      <c r="J11" s="111"/>
    </row>
    <row r="12" spans="1:10" x14ac:dyDescent="0.2">
      <c r="A12" s="113"/>
      <c r="B12" s="115" t="s">
        <v>12</v>
      </c>
      <c r="C12" s="113" t="s">
        <v>11</v>
      </c>
      <c r="D12" s="13" t="s">
        <v>13</v>
      </c>
      <c r="E12" s="13" t="s">
        <v>14</v>
      </c>
      <c r="F12" s="13" t="s">
        <v>15</v>
      </c>
      <c r="G12" s="13" t="s">
        <v>16</v>
      </c>
      <c r="H12" s="10" t="s">
        <v>17</v>
      </c>
      <c r="I12" s="10" t="s">
        <v>18</v>
      </c>
      <c r="J12" s="112"/>
    </row>
    <row r="13" spans="1:10" x14ac:dyDescent="0.2">
      <c r="A13" s="114"/>
      <c r="B13" s="116"/>
      <c r="C13" s="114"/>
      <c r="D13" s="14">
        <v>9994.5559400000002</v>
      </c>
      <c r="E13" s="14">
        <v>7374.0939200000003</v>
      </c>
      <c r="F13" s="14">
        <v>8619.4527499999986</v>
      </c>
      <c r="G13" s="14">
        <v>9742.4732800000002</v>
      </c>
      <c r="H13" s="15">
        <f>H14</f>
        <v>17368.649860000001</v>
      </c>
      <c r="I13" s="15">
        <f>I14</f>
        <v>18361.926029999999</v>
      </c>
      <c r="J13" s="16"/>
    </row>
    <row r="14" spans="1:10" ht="14.25" x14ac:dyDescent="0.2">
      <c r="A14" s="17"/>
      <c r="B14" s="18" t="s">
        <v>19</v>
      </c>
      <c r="C14" s="17" t="s">
        <v>11</v>
      </c>
      <c r="D14" s="71">
        <v>9994.5559400000002</v>
      </c>
      <c r="E14" s="71">
        <v>7374.0939200000003</v>
      </c>
      <c r="F14" s="14">
        <v>8619.4527499999986</v>
      </c>
      <c r="G14" s="14">
        <v>9742.4732800000002</v>
      </c>
      <c r="H14" s="15">
        <f>D14+E14</f>
        <v>17368.649860000001</v>
      </c>
      <c r="I14" s="15">
        <f>F14+G14</f>
        <v>18361.926029999999</v>
      </c>
      <c r="J14" s="57">
        <f>H14+I14</f>
        <v>35730.57589</v>
      </c>
    </row>
    <row r="15" spans="1:10" x14ac:dyDescent="0.2">
      <c r="A15" s="19"/>
      <c r="B15" s="20" t="s">
        <v>20</v>
      </c>
      <c r="C15" s="13"/>
      <c r="D15" s="21"/>
      <c r="E15" s="21"/>
      <c r="F15" s="21"/>
      <c r="G15" s="21"/>
      <c r="H15" s="22"/>
      <c r="I15" s="22"/>
      <c r="J15" s="23"/>
    </row>
    <row r="16" spans="1:10" x14ac:dyDescent="0.2">
      <c r="A16" s="19"/>
      <c r="B16" s="16" t="s">
        <v>22</v>
      </c>
      <c r="C16" s="13" t="s">
        <v>21</v>
      </c>
      <c r="D16" s="21">
        <v>1205.5450000000001</v>
      </c>
      <c r="E16" s="21">
        <v>1048.7380000000001</v>
      </c>
      <c r="F16" s="21">
        <v>1040.298</v>
      </c>
      <c r="G16" s="21">
        <v>1087.8150000000001</v>
      </c>
      <c r="H16" s="23">
        <f>D16+E16</f>
        <v>2254.2830000000004</v>
      </c>
      <c r="I16" s="23">
        <f>F16+G16</f>
        <v>2128.1130000000003</v>
      </c>
      <c r="J16" s="23"/>
    </row>
    <row r="17" spans="1:10" x14ac:dyDescent="0.2">
      <c r="A17" s="19"/>
      <c r="B17" s="16" t="s">
        <v>24</v>
      </c>
      <c r="C17" s="13" t="s">
        <v>23</v>
      </c>
      <c r="D17" s="24">
        <v>2.9529999999999998</v>
      </c>
      <c r="E17" s="24">
        <v>2.6930000000000001</v>
      </c>
      <c r="F17" s="24">
        <v>2.3620000000000001</v>
      </c>
      <c r="G17" s="24">
        <v>2.1539999999999999</v>
      </c>
      <c r="H17" s="23">
        <f t="shared" ref="H17:H53" si="0">D17+E17</f>
        <v>5.6459999999999999</v>
      </c>
      <c r="I17" s="23">
        <f t="shared" ref="I17:I53" si="1">F17+G17</f>
        <v>4.516</v>
      </c>
      <c r="J17" s="23"/>
    </row>
    <row r="18" spans="1:10" ht="13.5" x14ac:dyDescent="0.2">
      <c r="A18" s="19"/>
      <c r="B18" s="16" t="s">
        <v>26</v>
      </c>
      <c r="C18" s="13" t="s">
        <v>27</v>
      </c>
      <c r="D18" s="25">
        <v>4.2</v>
      </c>
      <c r="E18" s="25">
        <v>4.2</v>
      </c>
      <c r="F18" s="25">
        <v>4.9400000000000004</v>
      </c>
      <c r="G18" s="25">
        <v>6.9</v>
      </c>
      <c r="H18" s="23">
        <f t="shared" si="0"/>
        <v>8.4</v>
      </c>
      <c r="I18" s="23">
        <f t="shared" si="1"/>
        <v>11.84</v>
      </c>
      <c r="J18" s="23"/>
    </row>
    <row r="19" spans="1:10" x14ac:dyDescent="0.2">
      <c r="A19" s="19"/>
      <c r="B19" s="16" t="s">
        <v>25</v>
      </c>
      <c r="C19" s="13" t="s">
        <v>11</v>
      </c>
      <c r="D19" s="68">
        <v>2967.0677299999998</v>
      </c>
      <c r="E19" s="68">
        <v>2702.4731900000002</v>
      </c>
      <c r="F19" s="68">
        <v>2453.0519399999998</v>
      </c>
      <c r="G19" s="68">
        <v>2246.9827600000003</v>
      </c>
      <c r="H19" s="23">
        <f t="shared" si="0"/>
        <v>5669.5409199999995</v>
      </c>
      <c r="I19" s="23">
        <f t="shared" si="1"/>
        <v>4700.0347000000002</v>
      </c>
      <c r="J19" s="23"/>
    </row>
    <row r="20" spans="1:10" x14ac:dyDescent="0.2">
      <c r="A20" s="16"/>
      <c r="B20" s="26" t="s">
        <v>28</v>
      </c>
      <c r="C20" s="13" t="s">
        <v>11</v>
      </c>
      <c r="D20" s="27">
        <v>2887.2124399999998</v>
      </c>
      <c r="E20" s="27">
        <v>2633.0047800000002</v>
      </c>
      <c r="F20" s="27">
        <v>2378.66023</v>
      </c>
      <c r="G20" s="27">
        <v>2169.1931100000002</v>
      </c>
      <c r="H20" s="23">
        <f t="shared" si="0"/>
        <v>5520.2172200000005</v>
      </c>
      <c r="I20" s="23">
        <f t="shared" si="1"/>
        <v>4547.8533399999997</v>
      </c>
      <c r="J20" s="23"/>
    </row>
    <row r="21" spans="1:10" x14ac:dyDescent="0.2">
      <c r="A21" s="16"/>
      <c r="B21" s="26" t="s">
        <v>29</v>
      </c>
      <c r="C21" s="13" t="s">
        <v>11</v>
      </c>
      <c r="D21" s="27">
        <v>79.855289999999997</v>
      </c>
      <c r="E21" s="27">
        <v>69.468410000000006</v>
      </c>
      <c r="F21" s="27">
        <v>74.391710000000003</v>
      </c>
      <c r="G21" s="27">
        <v>77.789649999999995</v>
      </c>
      <c r="H21" s="23">
        <f t="shared" si="0"/>
        <v>149.3237</v>
      </c>
      <c r="I21" s="23">
        <f t="shared" si="1"/>
        <v>152.18135999999998</v>
      </c>
      <c r="J21" s="23"/>
    </row>
    <row r="22" spans="1:10" x14ac:dyDescent="0.2">
      <c r="A22" s="16"/>
      <c r="B22" s="16" t="s">
        <v>30</v>
      </c>
      <c r="C22" s="13" t="s">
        <v>11</v>
      </c>
      <c r="D22" s="67">
        <v>7.8982200000000002</v>
      </c>
      <c r="E22" s="67">
        <v>7.8982200000000002</v>
      </c>
      <c r="F22" s="67">
        <v>9.3334899999999994</v>
      </c>
      <c r="G22" s="67">
        <v>13.03665</v>
      </c>
      <c r="H22" s="23">
        <f t="shared" si="0"/>
        <v>15.79644</v>
      </c>
      <c r="I22" s="23">
        <f t="shared" si="1"/>
        <v>22.370139999999999</v>
      </c>
      <c r="J22" s="23"/>
    </row>
    <row r="23" spans="1:10" x14ac:dyDescent="0.2">
      <c r="A23" s="16"/>
      <c r="B23" s="20" t="s">
        <v>31</v>
      </c>
      <c r="C23" s="13"/>
      <c r="D23" s="21"/>
      <c r="E23" s="21"/>
      <c r="F23" s="21"/>
      <c r="G23" s="21"/>
      <c r="H23" s="23"/>
      <c r="I23" s="23"/>
      <c r="J23" s="23"/>
    </row>
    <row r="24" spans="1:10" x14ac:dyDescent="0.2">
      <c r="A24" s="19"/>
      <c r="B24" s="16" t="s">
        <v>22</v>
      </c>
      <c r="C24" s="13" t="s">
        <v>21</v>
      </c>
      <c r="D24" s="21"/>
      <c r="E24" s="21"/>
      <c r="F24" s="21"/>
      <c r="G24" s="21"/>
      <c r="H24" s="23"/>
      <c r="I24" s="23"/>
      <c r="J24" s="23"/>
    </row>
    <row r="25" spans="1:10" x14ac:dyDescent="0.2">
      <c r="A25" s="19"/>
      <c r="B25" s="16" t="s">
        <v>24</v>
      </c>
      <c r="C25" s="13" t="s">
        <v>23</v>
      </c>
      <c r="D25" s="21"/>
      <c r="E25" s="21"/>
      <c r="F25" s="21"/>
      <c r="G25" s="21"/>
      <c r="H25" s="23"/>
      <c r="I25" s="23"/>
      <c r="J25" s="23"/>
    </row>
    <row r="26" spans="1:10" x14ac:dyDescent="0.2">
      <c r="A26" s="19"/>
      <c r="B26" s="16" t="s">
        <v>26</v>
      </c>
      <c r="C26" s="13" t="s">
        <v>27</v>
      </c>
      <c r="D26" s="21"/>
      <c r="E26" s="21"/>
      <c r="F26" s="21"/>
      <c r="G26" s="21"/>
      <c r="H26" s="23"/>
      <c r="I26" s="23"/>
      <c r="J26" s="23"/>
    </row>
    <row r="27" spans="1:10" x14ac:dyDescent="0.2">
      <c r="A27" s="16"/>
      <c r="B27" s="16" t="s">
        <v>25</v>
      </c>
      <c r="C27" s="13" t="s">
        <v>11</v>
      </c>
      <c r="D27" s="21"/>
      <c r="E27" s="21"/>
      <c r="F27" s="21"/>
      <c r="G27" s="21"/>
      <c r="H27" s="23"/>
      <c r="I27" s="23"/>
      <c r="J27" s="23"/>
    </row>
    <row r="28" spans="1:10" x14ac:dyDescent="0.2">
      <c r="A28" s="16"/>
      <c r="B28" s="26" t="s">
        <v>28</v>
      </c>
      <c r="C28" s="13" t="s">
        <v>11</v>
      </c>
      <c r="D28" s="21"/>
      <c r="E28" s="21"/>
      <c r="F28" s="21"/>
      <c r="G28" s="21"/>
      <c r="H28" s="23"/>
      <c r="I28" s="23"/>
      <c r="J28" s="23"/>
    </row>
    <row r="29" spans="1:10" x14ac:dyDescent="0.2">
      <c r="A29" s="16"/>
      <c r="B29" s="26" t="s">
        <v>29</v>
      </c>
      <c r="C29" s="13" t="s">
        <v>11</v>
      </c>
      <c r="D29" s="21"/>
      <c r="E29" s="21"/>
      <c r="F29" s="21"/>
      <c r="G29" s="21"/>
      <c r="H29" s="23"/>
      <c r="I29" s="23"/>
      <c r="J29" s="23"/>
    </row>
    <row r="30" spans="1:10" x14ac:dyDescent="0.2">
      <c r="A30" s="16"/>
      <c r="B30" s="16" t="s">
        <v>30</v>
      </c>
      <c r="C30" s="13" t="s">
        <v>11</v>
      </c>
      <c r="D30" s="21"/>
      <c r="E30" s="21"/>
      <c r="F30" s="21"/>
      <c r="G30" s="21"/>
      <c r="H30" s="23"/>
      <c r="I30" s="23"/>
      <c r="J30" s="23"/>
    </row>
    <row r="31" spans="1:10" x14ac:dyDescent="0.2">
      <c r="A31" s="16"/>
      <c r="B31" s="20" t="s">
        <v>32</v>
      </c>
      <c r="C31" s="13"/>
      <c r="D31" s="21"/>
      <c r="E31" s="21"/>
      <c r="F31" s="21"/>
      <c r="G31" s="21"/>
      <c r="H31" s="23"/>
      <c r="I31" s="23"/>
      <c r="J31" s="23"/>
    </row>
    <row r="32" spans="1:10" x14ac:dyDescent="0.2">
      <c r="A32" s="19"/>
      <c r="B32" s="16" t="s">
        <v>22</v>
      </c>
      <c r="C32" s="13" t="s">
        <v>21</v>
      </c>
      <c r="D32" s="21">
        <v>462.553</v>
      </c>
      <c r="E32" s="21">
        <v>398.45499999999998</v>
      </c>
      <c r="F32" s="21">
        <v>599.279</v>
      </c>
      <c r="G32" s="21">
        <v>494.89800000000002</v>
      </c>
      <c r="H32" s="23">
        <f t="shared" si="0"/>
        <v>861.00800000000004</v>
      </c>
      <c r="I32" s="23">
        <f t="shared" si="1"/>
        <v>1094.1770000000001</v>
      </c>
      <c r="J32" s="23"/>
    </row>
    <row r="33" spans="1:14" x14ac:dyDescent="0.2">
      <c r="A33" s="19"/>
      <c r="B33" s="16" t="s">
        <v>24</v>
      </c>
      <c r="C33" s="13" t="s">
        <v>23</v>
      </c>
      <c r="D33" s="24">
        <v>1.3879999999999999</v>
      </c>
      <c r="E33" s="24">
        <v>1.3839999999999999</v>
      </c>
      <c r="F33" s="24">
        <v>1.7050000000000001</v>
      </c>
      <c r="G33" s="24">
        <v>1.4239999999999999</v>
      </c>
      <c r="H33" s="23">
        <f t="shared" si="0"/>
        <v>2.7719999999999998</v>
      </c>
      <c r="I33" s="23">
        <f t="shared" si="1"/>
        <v>3.129</v>
      </c>
      <c r="J33" s="23"/>
    </row>
    <row r="34" spans="1:14" x14ac:dyDescent="0.2">
      <c r="A34" s="19"/>
      <c r="B34" s="16" t="s">
        <v>26</v>
      </c>
      <c r="C34" s="13" t="s">
        <v>27</v>
      </c>
      <c r="D34" s="21">
        <v>449.96300000000002</v>
      </c>
      <c r="E34" s="21">
        <v>316.541</v>
      </c>
      <c r="F34" s="21">
        <v>368.90899999999999</v>
      </c>
      <c r="G34" s="21">
        <v>466.75200000000001</v>
      </c>
      <c r="H34" s="23">
        <f t="shared" si="0"/>
        <v>766.50400000000002</v>
      </c>
      <c r="I34" s="23">
        <f t="shared" si="1"/>
        <v>835.66100000000006</v>
      </c>
      <c r="J34" s="23"/>
    </row>
    <row r="35" spans="1:14" ht="18.75" x14ac:dyDescent="0.3">
      <c r="A35" s="16"/>
      <c r="B35" s="16" t="s">
        <v>25</v>
      </c>
      <c r="C35" s="13" t="s">
        <v>11</v>
      </c>
      <c r="D35" s="68">
        <v>1716.84357</v>
      </c>
      <c r="E35" s="68">
        <v>1688.29628</v>
      </c>
      <c r="F35" s="68">
        <v>2231.91498</v>
      </c>
      <c r="G35" s="68">
        <v>1861.7952399999999</v>
      </c>
      <c r="H35" s="23">
        <f t="shared" si="0"/>
        <v>3405.13985</v>
      </c>
      <c r="I35" s="23">
        <f t="shared" si="1"/>
        <v>4093.7102199999999</v>
      </c>
      <c r="J35" s="23"/>
      <c r="N35" s="56"/>
    </row>
    <row r="36" spans="1:14" x14ac:dyDescent="0.2">
      <c r="A36" s="16"/>
      <c r="B36" s="26" t="s">
        <v>28</v>
      </c>
      <c r="C36" s="13" t="s">
        <v>11</v>
      </c>
      <c r="D36" s="27">
        <v>1542.92365</v>
      </c>
      <c r="E36" s="27">
        <v>1538.4772</v>
      </c>
      <c r="F36" s="27">
        <v>1988.6256800000001</v>
      </c>
      <c r="G36" s="27">
        <v>1660.8815</v>
      </c>
      <c r="H36" s="23">
        <f t="shared" si="0"/>
        <v>3081.40085</v>
      </c>
      <c r="I36" s="23">
        <f t="shared" si="1"/>
        <v>3649.5071800000001</v>
      </c>
      <c r="J36" s="23"/>
    </row>
    <row r="37" spans="1:14" x14ac:dyDescent="0.2">
      <c r="A37" s="16"/>
      <c r="B37" s="26" t="s">
        <v>29</v>
      </c>
      <c r="C37" s="13" t="s">
        <v>11</v>
      </c>
      <c r="D37" s="27">
        <v>173.91991999999999</v>
      </c>
      <c r="E37" s="27">
        <v>149.81908000000001</v>
      </c>
      <c r="F37" s="27">
        <v>243.2893</v>
      </c>
      <c r="G37" s="27">
        <v>200.91373999999999</v>
      </c>
      <c r="H37" s="23">
        <f t="shared" si="0"/>
        <v>323.73900000000003</v>
      </c>
      <c r="I37" s="23">
        <f t="shared" si="1"/>
        <v>444.20303999999999</v>
      </c>
      <c r="J37" s="23"/>
    </row>
    <row r="38" spans="1:14" x14ac:dyDescent="0.2">
      <c r="A38" s="16"/>
      <c r="B38" s="16" t="s">
        <v>30</v>
      </c>
      <c r="C38" s="13" t="s">
        <v>11</v>
      </c>
      <c r="D38" s="67">
        <v>1476.8640499999999</v>
      </c>
      <c r="E38" s="67">
        <v>1038.9476999999999</v>
      </c>
      <c r="F38" s="67">
        <v>1227.25326</v>
      </c>
      <c r="G38" s="67">
        <v>1552.74854</v>
      </c>
      <c r="H38" s="23">
        <f t="shared" si="0"/>
        <v>2515.8117499999998</v>
      </c>
      <c r="I38" s="23">
        <f t="shared" si="1"/>
        <v>2780.0018</v>
      </c>
      <c r="J38" s="23"/>
    </row>
    <row r="39" spans="1:14" x14ac:dyDescent="0.2">
      <c r="A39" s="16"/>
      <c r="B39" s="20" t="s">
        <v>33</v>
      </c>
      <c r="C39" s="13"/>
      <c r="D39" s="21"/>
      <c r="E39" s="21"/>
      <c r="F39" s="21"/>
      <c r="G39" s="21"/>
      <c r="H39" s="23"/>
      <c r="I39" s="23"/>
      <c r="J39" s="23"/>
    </row>
    <row r="40" spans="1:14" x14ac:dyDescent="0.2">
      <c r="A40" s="19"/>
      <c r="B40" s="16" t="s">
        <v>22</v>
      </c>
      <c r="C40" s="13" t="s">
        <v>21</v>
      </c>
      <c r="D40" s="21">
        <v>26.434999999999999</v>
      </c>
      <c r="E40" s="21">
        <v>25.780999999999999</v>
      </c>
      <c r="F40" s="21">
        <v>25.413</v>
      </c>
      <c r="G40" s="21">
        <v>23.707999999999998</v>
      </c>
      <c r="H40" s="23">
        <f t="shared" si="0"/>
        <v>52.215999999999994</v>
      </c>
      <c r="I40" s="23">
        <f t="shared" si="1"/>
        <v>49.120999999999995</v>
      </c>
      <c r="J40" s="23"/>
    </row>
    <row r="41" spans="1:14" x14ac:dyDescent="0.2">
      <c r="A41" s="19"/>
      <c r="B41" s="16" t="s">
        <v>24</v>
      </c>
      <c r="C41" s="13" t="s">
        <v>23</v>
      </c>
      <c r="D41" s="24">
        <v>4.2000000000000003E-2</v>
      </c>
      <c r="E41" s="24">
        <v>0.04</v>
      </c>
      <c r="F41" s="24">
        <v>3.7999999999999999E-2</v>
      </c>
      <c r="G41" s="24">
        <v>3.4000000000000002E-2</v>
      </c>
      <c r="H41" s="23">
        <f t="shared" si="0"/>
        <v>8.2000000000000003E-2</v>
      </c>
      <c r="I41" s="23">
        <f t="shared" si="1"/>
        <v>7.2000000000000008E-2</v>
      </c>
      <c r="J41" s="23"/>
    </row>
    <row r="42" spans="1:14" x14ac:dyDescent="0.2">
      <c r="A42" s="19"/>
      <c r="B42" s="16" t="s">
        <v>26</v>
      </c>
      <c r="C42" s="13" t="s">
        <v>27</v>
      </c>
      <c r="D42" s="21">
        <v>860.952</v>
      </c>
      <c r="E42" s="21">
        <v>554.01400000000001</v>
      </c>
      <c r="F42" s="21">
        <v>583.07299999999998</v>
      </c>
      <c r="G42" s="21">
        <v>890.35299999999995</v>
      </c>
      <c r="H42" s="23">
        <f t="shared" si="0"/>
        <v>1414.9659999999999</v>
      </c>
      <c r="I42" s="23">
        <f t="shared" si="1"/>
        <v>1473.4259999999999</v>
      </c>
      <c r="J42" s="23"/>
    </row>
    <row r="43" spans="1:14" x14ac:dyDescent="0.2">
      <c r="A43" s="16"/>
      <c r="B43" s="16" t="s">
        <v>25</v>
      </c>
      <c r="C43" s="13" t="s">
        <v>11</v>
      </c>
      <c r="D43" s="68">
        <v>49.430440000000004</v>
      </c>
      <c r="E43" s="68">
        <v>47.336649999999999</v>
      </c>
      <c r="F43" s="68">
        <v>58.197870000000002</v>
      </c>
      <c r="G43" s="68">
        <v>52.522059999999996</v>
      </c>
      <c r="H43" s="23">
        <f t="shared" si="0"/>
        <v>96.767089999999996</v>
      </c>
      <c r="I43" s="23">
        <f t="shared" si="1"/>
        <v>110.71993000000001</v>
      </c>
      <c r="J43" s="23"/>
    </row>
    <row r="44" spans="1:14" x14ac:dyDescent="0.2">
      <c r="A44" s="16"/>
      <c r="B44" s="26" t="s">
        <v>28</v>
      </c>
      <c r="C44" s="13" t="s">
        <v>11</v>
      </c>
      <c r="D44" s="27">
        <v>38.065770000000001</v>
      </c>
      <c r="E44" s="27">
        <v>36.253129999999999</v>
      </c>
      <c r="F44" s="27">
        <v>46.40166</v>
      </c>
      <c r="G44" s="27">
        <v>41.51728</v>
      </c>
      <c r="H44" s="23">
        <f t="shared" si="0"/>
        <v>74.318899999999999</v>
      </c>
      <c r="I44" s="23">
        <f t="shared" si="1"/>
        <v>87.918939999999992</v>
      </c>
      <c r="J44" s="23"/>
    </row>
    <row r="45" spans="1:14" x14ac:dyDescent="0.2">
      <c r="A45" s="16"/>
      <c r="B45" s="26" t="s">
        <v>29</v>
      </c>
      <c r="C45" s="13" t="s">
        <v>11</v>
      </c>
      <c r="D45" s="27">
        <v>11.36467</v>
      </c>
      <c r="E45" s="27">
        <v>11.08352</v>
      </c>
      <c r="F45" s="27">
        <v>11.79621</v>
      </c>
      <c r="G45" s="27">
        <v>11.00478</v>
      </c>
      <c r="H45" s="23">
        <f t="shared" si="0"/>
        <v>22.44819</v>
      </c>
      <c r="I45" s="23">
        <f t="shared" si="1"/>
        <v>22.800989999999999</v>
      </c>
      <c r="J45" s="23"/>
    </row>
    <row r="46" spans="1:14" x14ac:dyDescent="0.2">
      <c r="A46" s="16"/>
      <c r="B46" s="16" t="s">
        <v>91</v>
      </c>
      <c r="C46" s="13" t="s">
        <v>11</v>
      </c>
      <c r="D46" s="70">
        <v>3569.15789</v>
      </c>
      <c r="E46" s="70">
        <v>1726.27493</v>
      </c>
      <c r="F46" s="67">
        <v>2456.5390299999999</v>
      </c>
      <c r="G46" s="67">
        <v>3751.1373199999998</v>
      </c>
      <c r="H46" s="58">
        <v>5860.9448199999997</v>
      </c>
      <c r="I46" s="23">
        <f t="shared" si="1"/>
        <v>6207.6763499999997</v>
      </c>
      <c r="J46" s="23"/>
      <c r="K46" s="1">
        <v>5295.43282</v>
      </c>
    </row>
    <row r="47" spans="1:14" x14ac:dyDescent="0.2">
      <c r="A47" s="16"/>
      <c r="B47" s="20" t="s">
        <v>34</v>
      </c>
      <c r="C47" s="10" t="s">
        <v>11</v>
      </c>
      <c r="D47" s="66">
        <v>207.29404</v>
      </c>
      <c r="E47" s="87">
        <v>162.86695</v>
      </c>
      <c r="F47" s="66">
        <v>183.16218000000001</v>
      </c>
      <c r="G47" s="66">
        <v>264.25070999999997</v>
      </c>
      <c r="H47" s="22">
        <f t="shared" si="0"/>
        <v>370.16098999999997</v>
      </c>
      <c r="I47" s="22">
        <f t="shared" si="1"/>
        <v>447.41288999999995</v>
      </c>
      <c r="J47" s="22"/>
    </row>
    <row r="48" spans="1:14" x14ac:dyDescent="0.2">
      <c r="A48" s="16"/>
      <c r="B48" s="20" t="s">
        <v>35</v>
      </c>
      <c r="C48" s="13"/>
      <c r="D48" s="21"/>
      <c r="E48" s="21"/>
      <c r="F48" s="21"/>
      <c r="G48" s="21"/>
      <c r="H48" s="22"/>
      <c r="I48" s="22"/>
      <c r="J48" s="23"/>
    </row>
    <row r="49" spans="1:10" x14ac:dyDescent="0.2">
      <c r="A49" s="16"/>
      <c r="B49" s="16" t="s">
        <v>36</v>
      </c>
      <c r="C49" s="13" t="s">
        <v>27</v>
      </c>
      <c r="D49" s="21">
        <v>202.708</v>
      </c>
      <c r="E49" s="21">
        <v>177.09200000000001</v>
      </c>
      <c r="F49" s="21">
        <v>166.667</v>
      </c>
      <c r="G49" s="21">
        <v>242.67</v>
      </c>
      <c r="H49" s="23">
        <f t="shared" si="0"/>
        <v>379.8</v>
      </c>
      <c r="I49" s="23">
        <f t="shared" si="1"/>
        <v>409.33699999999999</v>
      </c>
      <c r="J49" s="23"/>
    </row>
    <row r="50" spans="1:10" x14ac:dyDescent="0.2">
      <c r="A50" s="16"/>
      <c r="B50" s="16" t="s">
        <v>37</v>
      </c>
      <c r="C50" s="13" t="s">
        <v>11</v>
      </c>
      <c r="D50" s="21">
        <v>196.88</v>
      </c>
      <c r="E50" s="88">
        <v>152.339</v>
      </c>
      <c r="F50" s="21">
        <v>178.797</v>
      </c>
      <c r="G50" s="21">
        <v>260.33199999999999</v>
      </c>
      <c r="H50" s="23">
        <f t="shared" si="0"/>
        <v>349.21899999999999</v>
      </c>
      <c r="I50" s="23">
        <f t="shared" si="1"/>
        <v>439.12900000000002</v>
      </c>
      <c r="J50" s="23"/>
    </row>
    <row r="51" spans="1:10" x14ac:dyDescent="0.2">
      <c r="A51" s="16"/>
      <c r="B51" s="20" t="s">
        <v>38</v>
      </c>
      <c r="C51" s="13"/>
      <c r="D51" s="21"/>
      <c r="E51" s="21"/>
      <c r="F51" s="21"/>
      <c r="G51" s="21"/>
      <c r="H51" s="23"/>
      <c r="I51" s="23"/>
      <c r="J51" s="23"/>
    </row>
    <row r="52" spans="1:10" x14ac:dyDescent="0.2">
      <c r="A52" s="16"/>
      <c r="B52" s="16" t="s">
        <v>36</v>
      </c>
      <c r="C52" s="13" t="s">
        <v>27</v>
      </c>
      <c r="D52" s="23">
        <v>68.676000000000002</v>
      </c>
      <c r="E52" s="23">
        <v>69.409000000000006</v>
      </c>
      <c r="F52" s="23">
        <v>71.997</v>
      </c>
      <c r="G52" s="23">
        <v>64.632999999999996</v>
      </c>
      <c r="H52" s="23">
        <f t="shared" si="0"/>
        <v>138.08500000000001</v>
      </c>
      <c r="I52" s="23">
        <f t="shared" si="1"/>
        <v>136.63</v>
      </c>
      <c r="J52" s="23"/>
    </row>
    <row r="53" spans="1:10" x14ac:dyDescent="0.2">
      <c r="A53" s="16"/>
      <c r="B53" s="16" t="s">
        <v>37</v>
      </c>
      <c r="C53" s="13" t="s">
        <v>11</v>
      </c>
      <c r="D53" s="24">
        <v>10.41404</v>
      </c>
      <c r="E53" s="24">
        <v>10.527950000000001</v>
      </c>
      <c r="F53" s="24">
        <v>4.3651799999999996</v>
      </c>
      <c r="G53" s="24">
        <v>3.9187099999999999</v>
      </c>
      <c r="H53" s="23">
        <f t="shared" si="0"/>
        <v>20.941990000000001</v>
      </c>
      <c r="I53" s="23">
        <f t="shared" si="1"/>
        <v>8.2838899999999995</v>
      </c>
      <c r="J53" s="23"/>
    </row>
    <row r="54" spans="1:10" x14ac:dyDescent="0.2">
      <c r="A54" s="16"/>
      <c r="B54" s="20" t="s">
        <v>39</v>
      </c>
      <c r="C54" s="13"/>
      <c r="D54" s="21"/>
      <c r="E54" s="21"/>
      <c r="F54" s="21"/>
      <c r="G54" s="21"/>
      <c r="H54" s="22"/>
      <c r="I54" s="22"/>
      <c r="J54" s="23"/>
    </row>
    <row r="55" spans="1:10" x14ac:dyDescent="0.2">
      <c r="A55" s="16"/>
      <c r="B55" s="16" t="s">
        <v>36</v>
      </c>
      <c r="C55" s="13" t="s">
        <v>27</v>
      </c>
      <c r="D55" s="21"/>
      <c r="E55" s="21"/>
      <c r="F55" s="21"/>
      <c r="G55" s="21"/>
      <c r="H55" s="28">
        <v>0</v>
      </c>
      <c r="I55" s="28">
        <v>0</v>
      </c>
      <c r="J55" s="23"/>
    </row>
    <row r="56" spans="1:10" x14ac:dyDescent="0.2">
      <c r="A56" s="16"/>
      <c r="B56" s="16" t="s">
        <v>37</v>
      </c>
      <c r="C56" s="13" t="s">
        <v>11</v>
      </c>
      <c r="D56" s="21"/>
      <c r="E56" s="21"/>
      <c r="F56" s="21"/>
      <c r="G56" s="21"/>
      <c r="H56" s="28">
        <v>0</v>
      </c>
      <c r="I56" s="28">
        <v>0</v>
      </c>
      <c r="J56" s="23"/>
    </row>
    <row r="57" spans="1:10" ht="14.25" x14ac:dyDescent="0.2">
      <c r="A57" s="16"/>
      <c r="B57" s="29" t="s">
        <v>41</v>
      </c>
      <c r="C57" s="10" t="s">
        <v>11</v>
      </c>
      <c r="D57" s="30"/>
      <c r="E57" s="30"/>
      <c r="F57" s="30"/>
      <c r="G57" s="30"/>
      <c r="H57" s="28">
        <v>0</v>
      </c>
      <c r="I57" s="28">
        <v>0</v>
      </c>
      <c r="J57" s="23"/>
    </row>
    <row r="58" spans="1:10" x14ac:dyDescent="0.2">
      <c r="A58" s="16"/>
      <c r="B58" s="16" t="s">
        <v>40</v>
      </c>
      <c r="C58" s="13" t="s">
        <v>27</v>
      </c>
      <c r="D58" s="21"/>
      <c r="E58" s="21"/>
      <c r="F58" s="21"/>
      <c r="G58" s="21"/>
      <c r="H58" s="28">
        <v>0</v>
      </c>
      <c r="I58" s="28">
        <v>0</v>
      </c>
      <c r="J58" s="23"/>
    </row>
    <row r="59" spans="1:10" x14ac:dyDescent="0.2">
      <c r="A59" s="16"/>
      <c r="B59" s="16" t="s">
        <v>42</v>
      </c>
      <c r="C59" s="13" t="s">
        <v>23</v>
      </c>
      <c r="D59" s="21"/>
      <c r="E59" s="21"/>
      <c r="F59" s="21"/>
      <c r="G59" s="21"/>
      <c r="H59" s="28">
        <v>0</v>
      </c>
      <c r="I59" s="28">
        <v>0</v>
      </c>
      <c r="J59" s="23"/>
    </row>
    <row r="60" spans="1:10" x14ac:dyDescent="0.2">
      <c r="A60" s="16"/>
      <c r="B60" s="16" t="s">
        <v>25</v>
      </c>
      <c r="C60" s="13" t="s">
        <v>11</v>
      </c>
      <c r="D60" s="21"/>
      <c r="E60" s="21"/>
      <c r="F60" s="21"/>
      <c r="G60" s="21"/>
      <c r="H60" s="28">
        <v>0</v>
      </c>
      <c r="I60" s="28">
        <v>0</v>
      </c>
      <c r="J60" s="23"/>
    </row>
    <row r="61" spans="1:10" x14ac:dyDescent="0.2">
      <c r="A61" s="16"/>
      <c r="B61" s="31" t="s">
        <v>43</v>
      </c>
      <c r="C61" s="13" t="s">
        <v>11</v>
      </c>
      <c r="D61" s="21"/>
      <c r="E61" s="21"/>
      <c r="F61" s="21"/>
      <c r="G61" s="21"/>
      <c r="H61" s="28">
        <v>0</v>
      </c>
      <c r="I61" s="28">
        <v>0</v>
      </c>
      <c r="J61" s="23"/>
    </row>
    <row r="62" spans="1:10" x14ac:dyDescent="0.2">
      <c r="A62" s="16"/>
      <c r="B62" s="31" t="s">
        <v>29</v>
      </c>
      <c r="C62" s="13" t="s">
        <v>11</v>
      </c>
      <c r="D62" s="21"/>
      <c r="E62" s="21"/>
      <c r="F62" s="21"/>
      <c r="G62" s="21"/>
      <c r="H62" s="28">
        <v>0</v>
      </c>
      <c r="I62" s="28">
        <v>0</v>
      </c>
      <c r="J62" s="23"/>
    </row>
    <row r="63" spans="1:10" x14ac:dyDescent="0.2">
      <c r="A63" s="16"/>
      <c r="B63" s="16" t="s">
        <v>44</v>
      </c>
      <c r="C63" s="13" t="s">
        <v>11</v>
      </c>
      <c r="D63" s="21"/>
      <c r="E63" s="21"/>
      <c r="F63" s="21"/>
      <c r="G63" s="21"/>
      <c r="H63" s="28">
        <v>0</v>
      </c>
      <c r="I63" s="28">
        <v>0</v>
      </c>
      <c r="J63" s="23"/>
    </row>
    <row r="64" spans="1:10" x14ac:dyDescent="0.2">
      <c r="A64" s="16"/>
      <c r="B64" s="32" t="s">
        <v>45</v>
      </c>
      <c r="C64" s="10" t="s">
        <v>11</v>
      </c>
      <c r="D64" s="33"/>
      <c r="E64" s="33"/>
      <c r="F64" s="33"/>
      <c r="G64" s="33"/>
      <c r="H64" s="89">
        <v>0</v>
      </c>
      <c r="I64" s="90"/>
      <c r="J64" s="23"/>
    </row>
    <row r="65" spans="1:10" x14ac:dyDescent="0.2">
      <c r="A65" s="16"/>
      <c r="B65" s="32" t="s">
        <v>46</v>
      </c>
      <c r="C65" s="10"/>
      <c r="D65" s="33"/>
      <c r="E65" s="33"/>
      <c r="F65" s="33"/>
      <c r="G65" s="33"/>
      <c r="H65" s="89">
        <v>0</v>
      </c>
      <c r="I65" s="90"/>
      <c r="J65" s="23"/>
    </row>
    <row r="66" spans="1:10" ht="38.25" x14ac:dyDescent="0.2">
      <c r="A66" s="16"/>
      <c r="B66" s="34" t="s">
        <v>47</v>
      </c>
      <c r="C66" s="10" t="s">
        <v>11</v>
      </c>
      <c r="D66" s="33"/>
      <c r="E66" s="33"/>
      <c r="F66" s="33"/>
      <c r="G66" s="33"/>
      <c r="H66" s="89">
        <v>0</v>
      </c>
      <c r="I66" s="90"/>
      <c r="J66" s="23"/>
    </row>
    <row r="67" spans="1:10" x14ac:dyDescent="0.2">
      <c r="A67" s="16"/>
      <c r="B67" s="34" t="s">
        <v>48</v>
      </c>
      <c r="C67" s="10" t="s">
        <v>11</v>
      </c>
      <c r="D67" s="33"/>
      <c r="E67" s="33"/>
      <c r="F67" s="33"/>
      <c r="G67" s="33"/>
      <c r="H67" s="89">
        <v>0</v>
      </c>
      <c r="I67" s="90"/>
      <c r="J67" s="23"/>
    </row>
    <row r="68" spans="1:10" ht="14.25" x14ac:dyDescent="0.2">
      <c r="A68" s="10">
        <v>2</v>
      </c>
      <c r="B68" s="11" t="s">
        <v>49</v>
      </c>
      <c r="C68" s="10" t="s">
        <v>11</v>
      </c>
      <c r="D68" s="12">
        <v>12745.207994567287</v>
      </c>
      <c r="E68" s="12">
        <v>11804.738002917935</v>
      </c>
      <c r="F68" s="12">
        <v>10956.476309662499</v>
      </c>
      <c r="G68" s="12">
        <v>14212.103868573087</v>
      </c>
      <c r="H68" s="91">
        <f t="shared" ref="H68" si="2">SUM(D68:G68)</f>
        <v>49718.526175720806</v>
      </c>
      <c r="I68" s="110"/>
      <c r="J68" s="16"/>
    </row>
    <row r="69" spans="1:10" x14ac:dyDescent="0.2">
      <c r="A69" s="19"/>
      <c r="B69" s="32" t="s">
        <v>50</v>
      </c>
      <c r="C69" s="13"/>
      <c r="D69" s="35"/>
      <c r="E69" s="35"/>
      <c r="F69" s="35"/>
      <c r="G69" s="35"/>
      <c r="H69" s="108"/>
      <c r="I69" s="109"/>
      <c r="J69" s="23"/>
    </row>
    <row r="70" spans="1:10" x14ac:dyDescent="0.2">
      <c r="A70" s="19"/>
      <c r="B70" s="16" t="s">
        <v>51</v>
      </c>
      <c r="C70" s="13" t="s">
        <v>27</v>
      </c>
      <c r="D70" s="24">
        <v>101.715</v>
      </c>
      <c r="E70" s="24">
        <v>219.72399999999999</v>
      </c>
      <c r="F70" s="24">
        <v>243.959</v>
      </c>
      <c r="G70" s="24">
        <v>112.346</v>
      </c>
      <c r="H70" s="98">
        <f t="shared" ref="H70:H78" si="3">SUM(D70:G70)</f>
        <v>677.74399999999991</v>
      </c>
      <c r="I70" s="99"/>
      <c r="J70" s="23"/>
    </row>
    <row r="71" spans="1:10" x14ac:dyDescent="0.2">
      <c r="A71" s="19"/>
      <c r="B71" s="16" t="s">
        <v>52</v>
      </c>
      <c r="C71" s="13" t="s">
        <v>11</v>
      </c>
      <c r="D71" s="24">
        <v>253.74566999999999</v>
      </c>
      <c r="E71" s="24">
        <v>489.77647999999999</v>
      </c>
      <c r="F71" s="24">
        <v>582.09878000000003</v>
      </c>
      <c r="G71" s="24">
        <v>288.2371</v>
      </c>
      <c r="H71" s="98">
        <f t="shared" si="3"/>
        <v>1613.8580300000001</v>
      </c>
      <c r="I71" s="99"/>
      <c r="J71" s="23"/>
    </row>
    <row r="72" spans="1:10" ht="18.75" x14ac:dyDescent="0.2">
      <c r="A72" s="19"/>
      <c r="B72" s="32" t="s">
        <v>53</v>
      </c>
      <c r="C72" s="10" t="s">
        <v>11</v>
      </c>
      <c r="D72" s="36">
        <v>4422.79817</v>
      </c>
      <c r="E72" s="36">
        <v>2753.1363700000002</v>
      </c>
      <c r="F72" s="36">
        <v>2064.9231500000001</v>
      </c>
      <c r="G72" s="36">
        <v>4310.1889300000003</v>
      </c>
      <c r="H72" s="104">
        <f t="shared" si="3"/>
        <v>13551.046620000001</v>
      </c>
      <c r="I72" s="105"/>
      <c r="J72" s="23"/>
    </row>
    <row r="73" spans="1:10" x14ac:dyDescent="0.2">
      <c r="A73" s="19"/>
      <c r="B73" s="16" t="s">
        <v>40</v>
      </c>
      <c r="C73" s="13" t="s">
        <v>27</v>
      </c>
      <c r="D73" s="23">
        <v>6.2789999999999999</v>
      </c>
      <c r="E73" s="23">
        <v>3.9020000000000001</v>
      </c>
      <c r="F73" s="23">
        <v>3.282</v>
      </c>
      <c r="G73" s="24">
        <v>7.17</v>
      </c>
      <c r="H73" s="98">
        <f t="shared" si="3"/>
        <v>20.633000000000003</v>
      </c>
      <c r="I73" s="99"/>
      <c r="J73" s="23"/>
    </row>
    <row r="74" spans="1:10" x14ac:dyDescent="0.2">
      <c r="A74" s="19"/>
      <c r="B74" s="16" t="s">
        <v>42</v>
      </c>
      <c r="C74" s="13" t="s">
        <v>23</v>
      </c>
      <c r="D74" s="35"/>
      <c r="E74" s="35"/>
      <c r="F74" s="35"/>
      <c r="G74" s="35"/>
      <c r="H74" s="106"/>
      <c r="I74" s="107"/>
      <c r="J74" s="23"/>
    </row>
    <row r="75" spans="1:10" x14ac:dyDescent="0.2">
      <c r="A75" s="19"/>
      <c r="B75" s="16" t="s">
        <v>25</v>
      </c>
      <c r="C75" s="13" t="s">
        <v>11</v>
      </c>
      <c r="D75" s="35"/>
      <c r="E75" s="35"/>
      <c r="F75" s="35"/>
      <c r="G75" s="35"/>
      <c r="H75" s="106"/>
      <c r="I75" s="107"/>
      <c r="J75" s="23"/>
    </row>
    <row r="76" spans="1:10" x14ac:dyDescent="0.2">
      <c r="A76" s="19"/>
      <c r="B76" s="31" t="s">
        <v>43</v>
      </c>
      <c r="C76" s="13" t="s">
        <v>11</v>
      </c>
      <c r="D76" s="35"/>
      <c r="E76" s="35"/>
      <c r="F76" s="35"/>
      <c r="G76" s="35"/>
      <c r="H76" s="106"/>
      <c r="I76" s="107"/>
      <c r="J76" s="23"/>
    </row>
    <row r="77" spans="1:10" x14ac:dyDescent="0.2">
      <c r="A77" s="19"/>
      <c r="B77" s="31" t="s">
        <v>29</v>
      </c>
      <c r="C77" s="13" t="s">
        <v>11</v>
      </c>
      <c r="D77" s="35"/>
      <c r="E77" s="35"/>
      <c r="F77" s="35"/>
      <c r="G77" s="35"/>
      <c r="H77" s="106"/>
      <c r="I77" s="107"/>
      <c r="J77" s="23"/>
    </row>
    <row r="78" spans="1:10" x14ac:dyDescent="0.2">
      <c r="A78" s="19"/>
      <c r="B78" s="16" t="s">
        <v>30</v>
      </c>
      <c r="C78" s="13" t="s">
        <v>11</v>
      </c>
      <c r="D78" s="24">
        <v>4422.79817</v>
      </c>
      <c r="E78" s="24">
        <v>2753.1363700000002</v>
      </c>
      <c r="F78" s="24">
        <v>2064.9231500000001</v>
      </c>
      <c r="G78" s="24">
        <v>4310.1889300000003</v>
      </c>
      <c r="H78" s="98">
        <f t="shared" si="3"/>
        <v>13551.046620000001</v>
      </c>
      <c r="I78" s="99"/>
      <c r="J78" s="23"/>
    </row>
    <row r="79" spans="1:10" x14ac:dyDescent="0.2">
      <c r="A79" s="19"/>
      <c r="B79" s="16"/>
      <c r="C79" s="13"/>
      <c r="D79" s="35"/>
      <c r="E79" s="35"/>
      <c r="F79" s="35"/>
      <c r="G79" s="35"/>
      <c r="H79" s="108"/>
      <c r="I79" s="109"/>
      <c r="J79" s="23"/>
    </row>
    <row r="80" spans="1:10" ht="14.25" x14ac:dyDescent="0.2">
      <c r="A80" s="19"/>
      <c r="B80" s="11" t="s">
        <v>54</v>
      </c>
      <c r="C80" s="10" t="s">
        <v>11</v>
      </c>
      <c r="D80" s="38">
        <v>7419.834802848819</v>
      </c>
      <c r="E80" s="38">
        <v>7790.2743074734444</v>
      </c>
      <c r="F80" s="38">
        <v>7491.5971955547902</v>
      </c>
      <c r="G80" s="38">
        <v>8613.9111326647489</v>
      </c>
      <c r="H80" s="102">
        <f>SUM(D80:G80)</f>
        <v>31315.617438541805</v>
      </c>
      <c r="I80" s="103"/>
      <c r="J80" s="16"/>
    </row>
    <row r="81" spans="1:10" ht="15" x14ac:dyDescent="0.2">
      <c r="A81" s="19"/>
      <c r="B81" s="37" t="s">
        <v>55</v>
      </c>
      <c r="C81" s="13" t="s">
        <v>11</v>
      </c>
      <c r="D81" s="40">
        <v>6.7128680818928235</v>
      </c>
      <c r="E81" s="40">
        <v>7.2686684075175538</v>
      </c>
      <c r="F81" s="40">
        <v>7.4590293808463946</v>
      </c>
      <c r="G81" s="40">
        <v>61.748910265662481</v>
      </c>
      <c r="H81" s="98">
        <f>SUM(D81:G81)</f>
        <v>83.18947613591925</v>
      </c>
      <c r="I81" s="99"/>
      <c r="J81" s="23"/>
    </row>
    <row r="82" spans="1:10" ht="15" x14ac:dyDescent="0.2">
      <c r="A82" s="19"/>
      <c r="B82" s="39" t="s">
        <v>56</v>
      </c>
      <c r="C82" s="13" t="s">
        <v>11</v>
      </c>
      <c r="D82" s="40">
        <v>605.29892412576305</v>
      </c>
      <c r="E82" s="40">
        <v>51.694838379772364</v>
      </c>
      <c r="F82" s="40">
        <v>251.85224513531321</v>
      </c>
      <c r="G82" s="40">
        <v>704.17819169147788</v>
      </c>
      <c r="H82" s="98">
        <f t="shared" ref="H82:H85" si="4">SUM(D82:G82)</f>
        <v>1613.0241993323266</v>
      </c>
      <c r="I82" s="99"/>
      <c r="J82" s="23"/>
    </row>
    <row r="83" spans="1:10" ht="15" x14ac:dyDescent="0.2">
      <c r="A83" s="19"/>
      <c r="B83" s="37" t="s">
        <v>57</v>
      </c>
      <c r="C83" s="13" t="s">
        <v>11</v>
      </c>
      <c r="D83" s="40">
        <v>2191.5796957141424</v>
      </c>
      <c r="E83" s="40">
        <v>2712.9253089396989</v>
      </c>
      <c r="F83" s="40">
        <v>2806.1788500546395</v>
      </c>
      <c r="G83" s="40">
        <v>3370.554268472898</v>
      </c>
      <c r="H83" s="98">
        <f t="shared" si="4"/>
        <v>11081.238123181378</v>
      </c>
      <c r="I83" s="99"/>
      <c r="J83" s="23"/>
    </row>
    <row r="84" spans="1:10" ht="15" x14ac:dyDescent="0.2">
      <c r="A84" s="19"/>
      <c r="B84" s="37" t="s">
        <v>58</v>
      </c>
      <c r="C84" s="13" t="s">
        <v>59</v>
      </c>
      <c r="D84" s="40">
        <v>12.290695550793055</v>
      </c>
      <c r="E84" s="40">
        <v>15.558453062068558</v>
      </c>
      <c r="F84" s="40">
        <v>16.498056819972085</v>
      </c>
      <c r="G84" s="40">
        <v>19.607520240496349</v>
      </c>
      <c r="H84" s="98">
        <f t="shared" si="4"/>
        <v>63.954725673330046</v>
      </c>
      <c r="I84" s="99"/>
      <c r="J84" s="23"/>
    </row>
    <row r="85" spans="1:10" ht="15" x14ac:dyDescent="0.2">
      <c r="A85" s="19"/>
      <c r="B85" s="39" t="s">
        <v>60</v>
      </c>
      <c r="C85" s="13" t="s">
        <v>11</v>
      </c>
      <c r="D85" s="40">
        <v>4616.2433149270209</v>
      </c>
      <c r="E85" s="40">
        <v>5018.385491746456</v>
      </c>
      <c r="F85" s="40">
        <v>4426.1070709839905</v>
      </c>
      <c r="G85" s="40">
        <v>4477.4297622347103</v>
      </c>
      <c r="H85" s="98">
        <f t="shared" si="4"/>
        <v>18538.16563989218</v>
      </c>
      <c r="I85" s="99"/>
      <c r="J85" s="23"/>
    </row>
    <row r="86" spans="1:10" ht="15" x14ac:dyDescent="0.2">
      <c r="A86" s="19"/>
      <c r="B86" s="39" t="s">
        <v>46</v>
      </c>
      <c r="C86" s="13"/>
      <c r="D86" s="35"/>
      <c r="E86" s="35"/>
      <c r="F86" s="35"/>
      <c r="G86" s="35"/>
      <c r="H86" s="98"/>
      <c r="I86" s="99"/>
      <c r="J86" s="23"/>
    </row>
    <row r="87" spans="1:10" ht="15" x14ac:dyDescent="0.2">
      <c r="A87" s="19"/>
      <c r="B87" s="41" t="s">
        <v>61</v>
      </c>
      <c r="C87" s="13" t="s">
        <v>11</v>
      </c>
      <c r="D87" s="42">
        <v>0</v>
      </c>
      <c r="E87" s="42">
        <v>0</v>
      </c>
      <c r="F87" s="42">
        <v>0</v>
      </c>
      <c r="G87" s="42">
        <v>0</v>
      </c>
      <c r="H87" s="96">
        <f t="shared" ref="H87:H88" si="5">SUM(D87:G87)</f>
        <v>0</v>
      </c>
      <c r="I87" s="97"/>
      <c r="J87" s="23"/>
    </row>
    <row r="88" spans="1:10" ht="15" x14ac:dyDescent="0.2">
      <c r="A88" s="19"/>
      <c r="B88" s="41" t="s">
        <v>62</v>
      </c>
      <c r="C88" s="13" t="s">
        <v>11</v>
      </c>
      <c r="D88" s="43">
        <v>69.985902719254042</v>
      </c>
      <c r="E88" s="43">
        <v>78.693690821464784</v>
      </c>
      <c r="F88" s="43">
        <v>286.18231985824031</v>
      </c>
      <c r="G88" s="43">
        <v>132.26931280614613</v>
      </c>
      <c r="H88" s="94">
        <f t="shared" si="5"/>
        <v>567.13122620510524</v>
      </c>
      <c r="I88" s="95"/>
      <c r="J88" s="23"/>
    </row>
    <row r="89" spans="1:10" ht="15" x14ac:dyDescent="0.2">
      <c r="A89" s="19"/>
      <c r="B89" s="39"/>
      <c r="C89" s="13"/>
      <c r="D89" s="35"/>
      <c r="E89" s="35"/>
      <c r="F89" s="35"/>
      <c r="G89" s="35"/>
      <c r="H89" s="100"/>
      <c r="I89" s="101"/>
      <c r="J89" s="23"/>
    </row>
    <row r="90" spans="1:10" ht="14.25" x14ac:dyDescent="0.2">
      <c r="A90" s="19"/>
      <c r="B90" s="11" t="s">
        <v>63</v>
      </c>
      <c r="C90" s="10" t="s">
        <v>11</v>
      </c>
      <c r="D90" s="45">
        <v>648.82935171846782</v>
      </c>
      <c r="E90" s="45">
        <v>771.55084544448994</v>
      </c>
      <c r="F90" s="45">
        <v>817.85718410770744</v>
      </c>
      <c r="G90" s="45">
        <v>999.76670590833828</v>
      </c>
      <c r="H90" s="102">
        <f>SUM(D90:G90)</f>
        <v>3238.0040871790034</v>
      </c>
      <c r="I90" s="103"/>
      <c r="J90" s="16"/>
    </row>
    <row r="91" spans="1:10" ht="15" x14ac:dyDescent="0.2">
      <c r="A91" s="19"/>
      <c r="B91" s="44" t="s">
        <v>64</v>
      </c>
      <c r="C91" s="13" t="s">
        <v>11</v>
      </c>
      <c r="D91" s="42">
        <v>0</v>
      </c>
      <c r="E91" s="42">
        <v>0</v>
      </c>
      <c r="F91" s="42">
        <v>0</v>
      </c>
      <c r="G91" s="42">
        <v>0</v>
      </c>
      <c r="H91" s="96">
        <f t="shared" ref="H91:H112" si="6">SUM(D91:G91)</f>
        <v>0</v>
      </c>
      <c r="I91" s="97"/>
      <c r="J91" s="23"/>
    </row>
    <row r="92" spans="1:10" ht="15" x14ac:dyDescent="0.2">
      <c r="A92" s="19"/>
      <c r="B92" s="44" t="s">
        <v>65</v>
      </c>
      <c r="C92" s="13" t="s">
        <v>11</v>
      </c>
      <c r="D92" s="42">
        <v>603.99289434917466</v>
      </c>
      <c r="E92" s="42">
        <v>714.55613069594494</v>
      </c>
      <c r="F92" s="42">
        <v>756.48900534423478</v>
      </c>
      <c r="G92" s="42">
        <v>927.94448415606416</v>
      </c>
      <c r="H92" s="98">
        <f t="shared" si="6"/>
        <v>3002.9825145454188</v>
      </c>
      <c r="I92" s="99"/>
      <c r="J92" s="23"/>
    </row>
    <row r="93" spans="1:10" ht="15" x14ac:dyDescent="0.2">
      <c r="A93" s="19"/>
      <c r="B93" s="44" t="s">
        <v>46</v>
      </c>
      <c r="C93" s="13"/>
      <c r="D93" s="42"/>
      <c r="E93" s="42"/>
      <c r="F93" s="42"/>
      <c r="G93" s="42"/>
      <c r="H93" s="98"/>
      <c r="I93" s="99"/>
      <c r="J93" s="23"/>
    </row>
    <row r="94" spans="1:10" ht="15" x14ac:dyDescent="0.2">
      <c r="A94" s="19"/>
      <c r="B94" s="46" t="s">
        <v>66</v>
      </c>
      <c r="C94" s="13" t="s">
        <v>11</v>
      </c>
      <c r="D94" s="47">
        <v>597.07985434917464</v>
      </c>
      <c r="E94" s="47">
        <v>705.95403069594499</v>
      </c>
      <c r="F94" s="47">
        <v>747.54698534423483</v>
      </c>
      <c r="G94" s="47">
        <v>917.42790415606419</v>
      </c>
      <c r="H94" s="94">
        <f t="shared" si="6"/>
        <v>2968.0087745454184</v>
      </c>
      <c r="I94" s="95"/>
      <c r="J94" s="23"/>
    </row>
    <row r="95" spans="1:10" ht="15" x14ac:dyDescent="0.2">
      <c r="A95" s="19"/>
      <c r="B95" s="46" t="s">
        <v>67</v>
      </c>
      <c r="C95" s="13" t="s">
        <v>11</v>
      </c>
      <c r="D95" s="47">
        <v>0</v>
      </c>
      <c r="E95" s="47">
        <v>0</v>
      </c>
      <c r="F95" s="47">
        <v>0</v>
      </c>
      <c r="G95" s="47">
        <v>0</v>
      </c>
      <c r="H95" s="96">
        <f t="shared" si="6"/>
        <v>0</v>
      </c>
      <c r="I95" s="97"/>
      <c r="J95" s="23"/>
    </row>
    <row r="96" spans="1:10" s="49" customFormat="1" ht="15" x14ac:dyDescent="0.2">
      <c r="A96" s="19"/>
      <c r="B96" s="46" t="s">
        <v>68</v>
      </c>
      <c r="C96" s="13" t="s">
        <v>11</v>
      </c>
      <c r="D96" s="47">
        <v>6.9130399999999996</v>
      </c>
      <c r="E96" s="47">
        <v>8.6021000000000001</v>
      </c>
      <c r="F96" s="47">
        <v>8.9420200000000012</v>
      </c>
      <c r="G96" s="47">
        <v>10.516579999999999</v>
      </c>
      <c r="H96" s="94">
        <f t="shared" si="6"/>
        <v>34.973739999999999</v>
      </c>
      <c r="I96" s="95"/>
      <c r="J96" s="23"/>
    </row>
    <row r="97" spans="1:10" ht="15" x14ac:dyDescent="0.2">
      <c r="A97" s="29"/>
      <c r="B97" s="46" t="s">
        <v>69</v>
      </c>
      <c r="C97" s="13" t="s">
        <v>11</v>
      </c>
      <c r="D97" s="42">
        <v>0</v>
      </c>
      <c r="E97" s="42">
        <v>0</v>
      </c>
      <c r="F97" s="42">
        <v>0</v>
      </c>
      <c r="G97" s="42">
        <v>0</v>
      </c>
      <c r="H97" s="96">
        <f t="shared" si="6"/>
        <v>0</v>
      </c>
      <c r="I97" s="97"/>
      <c r="J97" s="48"/>
    </row>
    <row r="98" spans="1:10" ht="15" x14ac:dyDescent="0.2">
      <c r="A98" s="19"/>
      <c r="B98" s="46" t="s">
        <v>70</v>
      </c>
      <c r="C98" s="13" t="s">
        <v>11</v>
      </c>
      <c r="D98" s="42">
        <v>0</v>
      </c>
      <c r="E98" s="42">
        <v>0</v>
      </c>
      <c r="F98" s="42">
        <v>0</v>
      </c>
      <c r="G98" s="42">
        <v>0</v>
      </c>
      <c r="H98" s="96">
        <f t="shared" si="6"/>
        <v>0</v>
      </c>
      <c r="I98" s="97"/>
      <c r="J98" s="23"/>
    </row>
    <row r="99" spans="1:10" ht="15" x14ac:dyDescent="0.2">
      <c r="A99" s="19"/>
      <c r="B99" s="44" t="s">
        <v>71</v>
      </c>
      <c r="C99" s="13" t="s">
        <v>11</v>
      </c>
      <c r="D99" s="42">
        <v>44.836457369293129</v>
      </c>
      <c r="E99" s="42">
        <v>56.994714748545</v>
      </c>
      <c r="F99" s="42">
        <v>61.368178763472606</v>
      </c>
      <c r="G99" s="42">
        <v>71.822221752274103</v>
      </c>
      <c r="H99" s="98">
        <f t="shared" si="6"/>
        <v>235.02157263358481</v>
      </c>
      <c r="I99" s="99"/>
      <c r="J99" s="23"/>
    </row>
    <row r="100" spans="1:10" ht="15" x14ac:dyDescent="0.2">
      <c r="A100" s="19"/>
      <c r="B100" s="44" t="s">
        <v>72</v>
      </c>
      <c r="C100" s="13" t="s">
        <v>11</v>
      </c>
      <c r="D100" s="42">
        <v>0</v>
      </c>
      <c r="E100" s="42">
        <v>0</v>
      </c>
      <c r="F100" s="42">
        <v>0</v>
      </c>
      <c r="G100" s="42">
        <v>0</v>
      </c>
      <c r="H100" s="89">
        <f t="shared" si="6"/>
        <v>0</v>
      </c>
      <c r="I100" s="90"/>
      <c r="J100" s="23"/>
    </row>
    <row r="101" spans="1:10" ht="15" x14ac:dyDescent="0.2">
      <c r="A101" s="19"/>
      <c r="B101" s="44" t="s">
        <v>46</v>
      </c>
      <c r="C101" s="13"/>
      <c r="D101" s="42"/>
      <c r="E101" s="42"/>
      <c r="F101" s="42"/>
      <c r="G101" s="42"/>
      <c r="H101" s="89"/>
      <c r="I101" s="90"/>
      <c r="J101" s="23"/>
    </row>
    <row r="102" spans="1:10" ht="15" x14ac:dyDescent="0.2">
      <c r="A102" s="19"/>
      <c r="B102" s="46" t="s">
        <v>73</v>
      </c>
      <c r="C102" s="13" t="s">
        <v>11</v>
      </c>
      <c r="D102" s="42">
        <v>0</v>
      </c>
      <c r="E102" s="42">
        <v>0</v>
      </c>
      <c r="F102" s="42">
        <v>0</v>
      </c>
      <c r="G102" s="42">
        <v>0</v>
      </c>
      <c r="H102" s="89">
        <f t="shared" si="6"/>
        <v>0</v>
      </c>
      <c r="I102" s="90"/>
      <c r="J102" s="23"/>
    </row>
    <row r="103" spans="1:10" ht="15" x14ac:dyDescent="0.2">
      <c r="A103" s="19"/>
      <c r="B103" s="46" t="s">
        <v>74</v>
      </c>
      <c r="C103" s="13" t="s">
        <v>11</v>
      </c>
      <c r="D103" s="42">
        <v>0</v>
      </c>
      <c r="E103" s="42">
        <v>0</v>
      </c>
      <c r="F103" s="42">
        <v>0</v>
      </c>
      <c r="G103" s="42">
        <v>0</v>
      </c>
      <c r="H103" s="89">
        <f t="shared" si="6"/>
        <v>0</v>
      </c>
      <c r="I103" s="90"/>
      <c r="J103" s="23"/>
    </row>
    <row r="104" spans="1:10" ht="15" x14ac:dyDescent="0.2">
      <c r="A104" s="19"/>
      <c r="B104" s="46" t="s">
        <v>75</v>
      </c>
      <c r="C104" s="13" t="s">
        <v>11</v>
      </c>
      <c r="D104" s="42">
        <v>0</v>
      </c>
      <c r="E104" s="42">
        <v>0</v>
      </c>
      <c r="F104" s="42">
        <v>0</v>
      </c>
      <c r="G104" s="42">
        <v>0</v>
      </c>
      <c r="H104" s="96">
        <f t="shared" si="6"/>
        <v>0</v>
      </c>
      <c r="I104" s="97"/>
      <c r="J104" s="23"/>
    </row>
    <row r="105" spans="1:10" ht="15" x14ac:dyDescent="0.2">
      <c r="A105" s="19"/>
      <c r="B105" s="44" t="s">
        <v>76</v>
      </c>
      <c r="C105" s="13" t="s">
        <v>11</v>
      </c>
      <c r="D105" s="42">
        <v>0</v>
      </c>
      <c r="E105" s="42">
        <v>0</v>
      </c>
      <c r="F105" s="42">
        <v>0</v>
      </c>
      <c r="G105" s="42">
        <v>0</v>
      </c>
      <c r="H105" s="89">
        <f t="shared" si="6"/>
        <v>0</v>
      </c>
      <c r="I105" s="90"/>
      <c r="J105" s="23"/>
    </row>
    <row r="106" spans="1:10" ht="15" x14ac:dyDescent="0.2">
      <c r="A106" s="19"/>
      <c r="B106" s="44" t="s">
        <v>77</v>
      </c>
      <c r="C106" s="13" t="s">
        <v>11</v>
      </c>
      <c r="D106" s="42">
        <v>0</v>
      </c>
      <c r="E106" s="42">
        <v>0</v>
      </c>
      <c r="F106" s="42">
        <v>0</v>
      </c>
      <c r="G106" s="42">
        <v>0</v>
      </c>
      <c r="H106" s="89">
        <f t="shared" si="6"/>
        <v>0</v>
      </c>
      <c r="I106" s="90"/>
      <c r="J106" s="23"/>
    </row>
    <row r="107" spans="1:10" ht="15" x14ac:dyDescent="0.2">
      <c r="A107" s="19"/>
      <c r="B107" s="44" t="s">
        <v>46</v>
      </c>
      <c r="C107" s="13"/>
      <c r="D107" s="42"/>
      <c r="E107" s="42"/>
      <c r="F107" s="42"/>
      <c r="G107" s="42"/>
      <c r="H107" s="89"/>
      <c r="I107" s="90"/>
      <c r="J107" s="23"/>
    </row>
    <row r="108" spans="1:10" ht="15" x14ac:dyDescent="0.2">
      <c r="A108" s="19"/>
      <c r="B108" s="46" t="s">
        <v>78</v>
      </c>
      <c r="C108" s="13" t="s">
        <v>11</v>
      </c>
      <c r="D108" s="42">
        <v>0</v>
      </c>
      <c r="E108" s="42">
        <v>0</v>
      </c>
      <c r="F108" s="42">
        <v>0</v>
      </c>
      <c r="G108" s="42">
        <v>0</v>
      </c>
      <c r="H108" s="89">
        <f t="shared" si="6"/>
        <v>0</v>
      </c>
      <c r="I108" s="90"/>
      <c r="J108" s="23"/>
    </row>
    <row r="109" spans="1:10" ht="15" x14ac:dyDescent="0.2">
      <c r="A109" s="19"/>
      <c r="B109" s="46" t="s">
        <v>79</v>
      </c>
      <c r="C109" s="13" t="s">
        <v>11</v>
      </c>
      <c r="D109" s="42">
        <v>0</v>
      </c>
      <c r="E109" s="42">
        <v>0</v>
      </c>
      <c r="F109" s="42">
        <v>0</v>
      </c>
      <c r="G109" s="42">
        <v>0</v>
      </c>
      <c r="H109" s="89">
        <f t="shared" si="6"/>
        <v>0</v>
      </c>
      <c r="I109" s="90"/>
      <c r="J109" s="23"/>
    </row>
    <row r="110" spans="1:10" ht="15" x14ac:dyDescent="0.2">
      <c r="A110" s="19"/>
      <c r="B110" s="46" t="s">
        <v>80</v>
      </c>
      <c r="C110" s="13" t="s">
        <v>11</v>
      </c>
      <c r="D110" s="42">
        <v>0</v>
      </c>
      <c r="E110" s="42">
        <v>0</v>
      </c>
      <c r="F110" s="42">
        <v>0</v>
      </c>
      <c r="G110" s="42">
        <v>0</v>
      </c>
      <c r="H110" s="89">
        <f t="shared" si="6"/>
        <v>0</v>
      </c>
      <c r="I110" s="90"/>
      <c r="J110" s="23"/>
    </row>
    <row r="111" spans="1:10" ht="15" x14ac:dyDescent="0.2">
      <c r="A111" s="19"/>
      <c r="B111" s="46" t="s">
        <v>81</v>
      </c>
      <c r="C111" s="13" t="s">
        <v>11</v>
      </c>
      <c r="D111" s="42">
        <v>0</v>
      </c>
      <c r="E111" s="42">
        <v>0</v>
      </c>
      <c r="F111" s="42">
        <v>0</v>
      </c>
      <c r="G111" s="42">
        <v>0</v>
      </c>
      <c r="H111" s="89">
        <f t="shared" si="6"/>
        <v>0</v>
      </c>
      <c r="I111" s="90"/>
      <c r="J111" s="23"/>
    </row>
    <row r="112" spans="1:10" ht="15" x14ac:dyDescent="0.2">
      <c r="A112" s="19"/>
      <c r="B112" s="44" t="s">
        <v>82</v>
      </c>
      <c r="C112" s="13" t="s">
        <v>11</v>
      </c>
      <c r="D112" s="42">
        <v>0</v>
      </c>
      <c r="E112" s="42">
        <v>0</v>
      </c>
      <c r="F112" s="42">
        <v>0</v>
      </c>
      <c r="G112" s="42">
        <v>0</v>
      </c>
      <c r="H112" s="89">
        <f t="shared" si="6"/>
        <v>0</v>
      </c>
      <c r="I112" s="90"/>
      <c r="J112" s="23"/>
    </row>
    <row r="113" spans="1:10" ht="14.25" x14ac:dyDescent="0.2">
      <c r="A113" s="50" t="s">
        <v>83</v>
      </c>
      <c r="B113" s="11" t="s">
        <v>84</v>
      </c>
      <c r="C113" s="10" t="s">
        <v>11</v>
      </c>
      <c r="D113" s="51"/>
      <c r="E113" s="51"/>
      <c r="F113" s="51"/>
      <c r="G113" s="51"/>
      <c r="H113" s="91">
        <f>H11-H68</f>
        <v>-13987.950285720806</v>
      </c>
      <c r="I113" s="92"/>
      <c r="J113" s="16"/>
    </row>
    <row r="114" spans="1:10" x14ac:dyDescent="0.2">
      <c r="A114" s="1" t="s">
        <v>85</v>
      </c>
    </row>
    <row r="115" spans="1:10" ht="93" customHeight="1" x14ac:dyDescent="0.2">
      <c r="A115" s="93" t="s">
        <v>86</v>
      </c>
      <c r="B115" s="93"/>
      <c r="C115" s="93"/>
      <c r="D115" s="93"/>
      <c r="E115" s="93"/>
      <c r="F115" s="93"/>
      <c r="G115" s="93"/>
      <c r="H115" s="93"/>
      <c r="I115" s="93"/>
      <c r="J115" s="93"/>
    </row>
    <row r="116" spans="1:10" x14ac:dyDescent="0.2">
      <c r="A116" s="53"/>
      <c r="B116" s="53"/>
      <c r="C116" s="53"/>
      <c r="D116" s="53"/>
      <c r="E116" s="53"/>
      <c r="F116" s="53"/>
      <c r="G116" s="53"/>
      <c r="H116" s="55"/>
      <c r="I116" s="55"/>
      <c r="J116" s="53"/>
    </row>
    <row r="117" spans="1:10" x14ac:dyDescent="0.2">
      <c r="A117" s="54" t="s">
        <v>87</v>
      </c>
      <c r="B117" s="54"/>
    </row>
    <row r="119" spans="1:10" x14ac:dyDescent="0.2">
      <c r="A119" s="1" t="s">
        <v>88</v>
      </c>
    </row>
  </sheetData>
  <mergeCells count="63">
    <mergeCell ref="A7:J7"/>
    <mergeCell ref="A8:J8"/>
    <mergeCell ref="D10:G10"/>
    <mergeCell ref="H10:I10"/>
    <mergeCell ref="A3:J3"/>
    <mergeCell ref="A4:J4"/>
    <mergeCell ref="A5:J5"/>
    <mergeCell ref="H69:I69"/>
    <mergeCell ref="H11:I11"/>
    <mergeCell ref="J11:J12"/>
    <mergeCell ref="A12:A13"/>
    <mergeCell ref="B12:B13"/>
    <mergeCell ref="C12:C13"/>
    <mergeCell ref="H64:I64"/>
    <mergeCell ref="H65:I65"/>
    <mergeCell ref="H66:I66"/>
    <mergeCell ref="H67:I67"/>
    <mergeCell ref="H68:I68"/>
    <mergeCell ref="H81:I81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93:I93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105:I105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12:I112"/>
    <mergeCell ref="H113:I113"/>
    <mergeCell ref="A115:J115"/>
    <mergeCell ref="H106:I106"/>
    <mergeCell ref="H107:I107"/>
    <mergeCell ref="H108:I108"/>
    <mergeCell ref="H109:I109"/>
    <mergeCell ref="H110:I110"/>
    <mergeCell ref="H111:I111"/>
  </mergeCells>
  <printOptions horizontalCentered="1"/>
  <pageMargins left="0.62992125984251968" right="0.43307086614173229" top="0.35433070866141736" bottom="0.39370078740157483" header="0.31496062992125984" footer="0.31496062992125984"/>
  <pageSetup paperSize="9" scale="73" fitToHeight="2" orientation="portrait" r:id="rId1"/>
  <headerFooter alignWithMargins="0"/>
  <rowBreaks count="1" manualBreakCount="1">
    <brk id="79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119"/>
  <sheetViews>
    <sheetView tabSelected="1" view="pageBreakPreview" topLeftCell="A76" zoomScale="70" zoomScaleNormal="85" zoomScaleSheetLayoutView="70" zoomScalePageLayoutView="55" workbookViewId="0">
      <selection activeCell="A115" sqref="A115:J115"/>
    </sheetView>
  </sheetViews>
  <sheetFormatPr defaultRowHeight="12.75" outlineLevelRow="1" outlineLevelCol="1" x14ac:dyDescent="0.2"/>
  <cols>
    <col min="1" max="1" width="4.85546875" style="1" customWidth="1"/>
    <col min="2" max="2" width="59.140625" style="1" customWidth="1"/>
    <col min="3" max="3" width="13.5703125" style="1" customWidth="1"/>
    <col min="4" max="7" width="17.85546875" style="1" hidden="1" customWidth="1" outlineLevel="1"/>
    <col min="8" max="8" width="13" style="52" customWidth="1" collapsed="1"/>
    <col min="9" max="9" width="13" style="52" customWidth="1"/>
    <col min="10" max="10" width="21.5703125" style="1" customWidth="1"/>
    <col min="11" max="11" width="13.140625" style="1" customWidth="1"/>
    <col min="12" max="12" width="10.42578125" style="1" bestFit="1" customWidth="1"/>
    <col min="13" max="13" width="20.42578125" style="1" customWidth="1"/>
    <col min="14" max="14" width="17.7109375" style="1" customWidth="1"/>
    <col min="15" max="247" width="9.140625" style="1"/>
    <col min="248" max="248" width="4.85546875" style="1" customWidth="1"/>
    <col min="249" max="249" width="57.5703125" style="1" customWidth="1"/>
    <col min="250" max="250" width="17.85546875" style="1" customWidth="1"/>
    <col min="251" max="251" width="17.28515625" style="1" customWidth="1"/>
    <col min="252" max="252" width="26.5703125" style="1" customWidth="1"/>
    <col min="253" max="503" width="9.140625" style="1"/>
    <col min="504" max="504" width="4.85546875" style="1" customWidth="1"/>
    <col min="505" max="505" width="57.5703125" style="1" customWidth="1"/>
    <col min="506" max="506" width="17.85546875" style="1" customWidth="1"/>
    <col min="507" max="507" width="17.28515625" style="1" customWidth="1"/>
    <col min="508" max="508" width="26.5703125" style="1" customWidth="1"/>
    <col min="509" max="759" width="9.140625" style="1"/>
    <col min="760" max="760" width="4.85546875" style="1" customWidth="1"/>
    <col min="761" max="761" width="57.5703125" style="1" customWidth="1"/>
    <col min="762" max="762" width="17.85546875" style="1" customWidth="1"/>
    <col min="763" max="763" width="17.28515625" style="1" customWidth="1"/>
    <col min="764" max="764" width="26.5703125" style="1" customWidth="1"/>
    <col min="765" max="1015" width="9.140625" style="1"/>
    <col min="1016" max="1016" width="4.85546875" style="1" customWidth="1"/>
    <col min="1017" max="1017" width="57.5703125" style="1" customWidth="1"/>
    <col min="1018" max="1018" width="17.85546875" style="1" customWidth="1"/>
    <col min="1019" max="1019" width="17.28515625" style="1" customWidth="1"/>
    <col min="1020" max="1020" width="26.5703125" style="1" customWidth="1"/>
    <col min="1021" max="1271" width="9.140625" style="1"/>
    <col min="1272" max="1272" width="4.85546875" style="1" customWidth="1"/>
    <col min="1273" max="1273" width="57.5703125" style="1" customWidth="1"/>
    <col min="1274" max="1274" width="17.85546875" style="1" customWidth="1"/>
    <col min="1275" max="1275" width="17.28515625" style="1" customWidth="1"/>
    <col min="1276" max="1276" width="26.5703125" style="1" customWidth="1"/>
    <col min="1277" max="1527" width="9.140625" style="1"/>
    <col min="1528" max="1528" width="4.85546875" style="1" customWidth="1"/>
    <col min="1529" max="1529" width="57.5703125" style="1" customWidth="1"/>
    <col min="1530" max="1530" width="17.85546875" style="1" customWidth="1"/>
    <col min="1531" max="1531" width="17.28515625" style="1" customWidth="1"/>
    <col min="1532" max="1532" width="26.5703125" style="1" customWidth="1"/>
    <col min="1533" max="1783" width="9.140625" style="1"/>
    <col min="1784" max="1784" width="4.85546875" style="1" customWidth="1"/>
    <col min="1785" max="1785" width="57.5703125" style="1" customWidth="1"/>
    <col min="1786" max="1786" width="17.85546875" style="1" customWidth="1"/>
    <col min="1787" max="1787" width="17.28515625" style="1" customWidth="1"/>
    <col min="1788" max="1788" width="26.5703125" style="1" customWidth="1"/>
    <col min="1789" max="2039" width="9.140625" style="1"/>
    <col min="2040" max="2040" width="4.85546875" style="1" customWidth="1"/>
    <col min="2041" max="2041" width="57.5703125" style="1" customWidth="1"/>
    <col min="2042" max="2042" width="17.85546875" style="1" customWidth="1"/>
    <col min="2043" max="2043" width="17.28515625" style="1" customWidth="1"/>
    <col min="2044" max="2044" width="26.5703125" style="1" customWidth="1"/>
    <col min="2045" max="2295" width="9.140625" style="1"/>
    <col min="2296" max="2296" width="4.85546875" style="1" customWidth="1"/>
    <col min="2297" max="2297" width="57.5703125" style="1" customWidth="1"/>
    <col min="2298" max="2298" width="17.85546875" style="1" customWidth="1"/>
    <col min="2299" max="2299" width="17.28515625" style="1" customWidth="1"/>
    <col min="2300" max="2300" width="26.5703125" style="1" customWidth="1"/>
    <col min="2301" max="2551" width="9.140625" style="1"/>
    <col min="2552" max="2552" width="4.85546875" style="1" customWidth="1"/>
    <col min="2553" max="2553" width="57.5703125" style="1" customWidth="1"/>
    <col min="2554" max="2554" width="17.85546875" style="1" customWidth="1"/>
    <col min="2555" max="2555" width="17.28515625" style="1" customWidth="1"/>
    <col min="2556" max="2556" width="26.5703125" style="1" customWidth="1"/>
    <col min="2557" max="2807" width="9.140625" style="1"/>
    <col min="2808" max="2808" width="4.85546875" style="1" customWidth="1"/>
    <col min="2809" max="2809" width="57.5703125" style="1" customWidth="1"/>
    <col min="2810" max="2810" width="17.85546875" style="1" customWidth="1"/>
    <col min="2811" max="2811" width="17.28515625" style="1" customWidth="1"/>
    <col min="2812" max="2812" width="26.5703125" style="1" customWidth="1"/>
    <col min="2813" max="3063" width="9.140625" style="1"/>
    <col min="3064" max="3064" width="4.85546875" style="1" customWidth="1"/>
    <col min="3065" max="3065" width="57.5703125" style="1" customWidth="1"/>
    <col min="3066" max="3066" width="17.85546875" style="1" customWidth="1"/>
    <col min="3067" max="3067" width="17.28515625" style="1" customWidth="1"/>
    <col min="3068" max="3068" width="26.5703125" style="1" customWidth="1"/>
    <col min="3069" max="3319" width="9.140625" style="1"/>
    <col min="3320" max="3320" width="4.85546875" style="1" customWidth="1"/>
    <col min="3321" max="3321" width="57.5703125" style="1" customWidth="1"/>
    <col min="3322" max="3322" width="17.85546875" style="1" customWidth="1"/>
    <col min="3323" max="3323" width="17.28515625" style="1" customWidth="1"/>
    <col min="3324" max="3324" width="26.5703125" style="1" customWidth="1"/>
    <col min="3325" max="3575" width="9.140625" style="1"/>
    <col min="3576" max="3576" width="4.85546875" style="1" customWidth="1"/>
    <col min="3577" max="3577" width="57.5703125" style="1" customWidth="1"/>
    <col min="3578" max="3578" width="17.85546875" style="1" customWidth="1"/>
    <col min="3579" max="3579" width="17.28515625" style="1" customWidth="1"/>
    <col min="3580" max="3580" width="26.5703125" style="1" customWidth="1"/>
    <col min="3581" max="3831" width="9.140625" style="1"/>
    <col min="3832" max="3832" width="4.85546875" style="1" customWidth="1"/>
    <col min="3833" max="3833" width="57.5703125" style="1" customWidth="1"/>
    <col min="3834" max="3834" width="17.85546875" style="1" customWidth="1"/>
    <col min="3835" max="3835" width="17.28515625" style="1" customWidth="1"/>
    <col min="3836" max="3836" width="26.5703125" style="1" customWidth="1"/>
    <col min="3837" max="4087" width="9.140625" style="1"/>
    <col min="4088" max="4088" width="4.85546875" style="1" customWidth="1"/>
    <col min="4089" max="4089" width="57.5703125" style="1" customWidth="1"/>
    <col min="4090" max="4090" width="17.85546875" style="1" customWidth="1"/>
    <col min="4091" max="4091" width="17.28515625" style="1" customWidth="1"/>
    <col min="4092" max="4092" width="26.5703125" style="1" customWidth="1"/>
    <col min="4093" max="4343" width="9.140625" style="1"/>
    <col min="4344" max="4344" width="4.85546875" style="1" customWidth="1"/>
    <col min="4345" max="4345" width="57.5703125" style="1" customWidth="1"/>
    <col min="4346" max="4346" width="17.85546875" style="1" customWidth="1"/>
    <col min="4347" max="4347" width="17.28515625" style="1" customWidth="1"/>
    <col min="4348" max="4348" width="26.5703125" style="1" customWidth="1"/>
    <col min="4349" max="4599" width="9.140625" style="1"/>
    <col min="4600" max="4600" width="4.85546875" style="1" customWidth="1"/>
    <col min="4601" max="4601" width="57.5703125" style="1" customWidth="1"/>
    <col min="4602" max="4602" width="17.85546875" style="1" customWidth="1"/>
    <col min="4603" max="4603" width="17.28515625" style="1" customWidth="1"/>
    <col min="4604" max="4604" width="26.5703125" style="1" customWidth="1"/>
    <col min="4605" max="4855" width="9.140625" style="1"/>
    <col min="4856" max="4856" width="4.85546875" style="1" customWidth="1"/>
    <col min="4857" max="4857" width="57.5703125" style="1" customWidth="1"/>
    <col min="4858" max="4858" width="17.85546875" style="1" customWidth="1"/>
    <col min="4859" max="4859" width="17.28515625" style="1" customWidth="1"/>
    <col min="4860" max="4860" width="26.5703125" style="1" customWidth="1"/>
    <col min="4861" max="5111" width="9.140625" style="1"/>
    <col min="5112" max="5112" width="4.85546875" style="1" customWidth="1"/>
    <col min="5113" max="5113" width="57.5703125" style="1" customWidth="1"/>
    <col min="5114" max="5114" width="17.85546875" style="1" customWidth="1"/>
    <col min="5115" max="5115" width="17.28515625" style="1" customWidth="1"/>
    <col min="5116" max="5116" width="26.5703125" style="1" customWidth="1"/>
    <col min="5117" max="5367" width="9.140625" style="1"/>
    <col min="5368" max="5368" width="4.85546875" style="1" customWidth="1"/>
    <col min="5369" max="5369" width="57.5703125" style="1" customWidth="1"/>
    <col min="5370" max="5370" width="17.85546875" style="1" customWidth="1"/>
    <col min="5371" max="5371" width="17.28515625" style="1" customWidth="1"/>
    <col min="5372" max="5372" width="26.5703125" style="1" customWidth="1"/>
    <col min="5373" max="5623" width="9.140625" style="1"/>
    <col min="5624" max="5624" width="4.85546875" style="1" customWidth="1"/>
    <col min="5625" max="5625" width="57.5703125" style="1" customWidth="1"/>
    <col min="5626" max="5626" width="17.85546875" style="1" customWidth="1"/>
    <col min="5627" max="5627" width="17.28515625" style="1" customWidth="1"/>
    <col min="5628" max="5628" width="26.5703125" style="1" customWidth="1"/>
    <col min="5629" max="5879" width="9.140625" style="1"/>
    <col min="5880" max="5880" width="4.85546875" style="1" customWidth="1"/>
    <col min="5881" max="5881" width="57.5703125" style="1" customWidth="1"/>
    <col min="5882" max="5882" width="17.85546875" style="1" customWidth="1"/>
    <col min="5883" max="5883" width="17.28515625" style="1" customWidth="1"/>
    <col min="5884" max="5884" width="26.5703125" style="1" customWidth="1"/>
    <col min="5885" max="6135" width="9.140625" style="1"/>
    <col min="6136" max="6136" width="4.85546875" style="1" customWidth="1"/>
    <col min="6137" max="6137" width="57.5703125" style="1" customWidth="1"/>
    <col min="6138" max="6138" width="17.85546875" style="1" customWidth="1"/>
    <col min="6139" max="6139" width="17.28515625" style="1" customWidth="1"/>
    <col min="6140" max="6140" width="26.5703125" style="1" customWidth="1"/>
    <col min="6141" max="6391" width="9.140625" style="1"/>
    <col min="6392" max="6392" width="4.85546875" style="1" customWidth="1"/>
    <col min="6393" max="6393" width="57.5703125" style="1" customWidth="1"/>
    <col min="6394" max="6394" width="17.85546875" style="1" customWidth="1"/>
    <col min="6395" max="6395" width="17.28515625" style="1" customWidth="1"/>
    <col min="6396" max="6396" width="26.5703125" style="1" customWidth="1"/>
    <col min="6397" max="6647" width="9.140625" style="1"/>
    <col min="6648" max="6648" width="4.85546875" style="1" customWidth="1"/>
    <col min="6649" max="6649" width="57.5703125" style="1" customWidth="1"/>
    <col min="6650" max="6650" width="17.85546875" style="1" customWidth="1"/>
    <col min="6651" max="6651" width="17.28515625" style="1" customWidth="1"/>
    <col min="6652" max="6652" width="26.5703125" style="1" customWidth="1"/>
    <col min="6653" max="6903" width="9.140625" style="1"/>
    <col min="6904" max="6904" width="4.85546875" style="1" customWidth="1"/>
    <col min="6905" max="6905" width="57.5703125" style="1" customWidth="1"/>
    <col min="6906" max="6906" width="17.85546875" style="1" customWidth="1"/>
    <col min="6907" max="6907" width="17.28515625" style="1" customWidth="1"/>
    <col min="6908" max="6908" width="26.5703125" style="1" customWidth="1"/>
    <col min="6909" max="7159" width="9.140625" style="1"/>
    <col min="7160" max="7160" width="4.85546875" style="1" customWidth="1"/>
    <col min="7161" max="7161" width="57.5703125" style="1" customWidth="1"/>
    <col min="7162" max="7162" width="17.85546875" style="1" customWidth="1"/>
    <col min="7163" max="7163" width="17.28515625" style="1" customWidth="1"/>
    <col min="7164" max="7164" width="26.5703125" style="1" customWidth="1"/>
    <col min="7165" max="7415" width="9.140625" style="1"/>
    <col min="7416" max="7416" width="4.85546875" style="1" customWidth="1"/>
    <col min="7417" max="7417" width="57.5703125" style="1" customWidth="1"/>
    <col min="7418" max="7418" width="17.85546875" style="1" customWidth="1"/>
    <col min="7419" max="7419" width="17.28515625" style="1" customWidth="1"/>
    <col min="7420" max="7420" width="26.5703125" style="1" customWidth="1"/>
    <col min="7421" max="7671" width="9.140625" style="1"/>
    <col min="7672" max="7672" width="4.85546875" style="1" customWidth="1"/>
    <col min="7673" max="7673" width="57.5703125" style="1" customWidth="1"/>
    <col min="7674" max="7674" width="17.85546875" style="1" customWidth="1"/>
    <col min="7675" max="7675" width="17.28515625" style="1" customWidth="1"/>
    <col min="7676" max="7676" width="26.5703125" style="1" customWidth="1"/>
    <col min="7677" max="7927" width="9.140625" style="1"/>
    <col min="7928" max="7928" width="4.85546875" style="1" customWidth="1"/>
    <col min="7929" max="7929" width="57.5703125" style="1" customWidth="1"/>
    <col min="7930" max="7930" width="17.85546875" style="1" customWidth="1"/>
    <col min="7931" max="7931" width="17.28515625" style="1" customWidth="1"/>
    <col min="7932" max="7932" width="26.5703125" style="1" customWidth="1"/>
    <col min="7933" max="8183" width="9.140625" style="1"/>
    <col min="8184" max="8184" width="4.85546875" style="1" customWidth="1"/>
    <col min="8185" max="8185" width="57.5703125" style="1" customWidth="1"/>
    <col min="8186" max="8186" width="17.85546875" style="1" customWidth="1"/>
    <col min="8187" max="8187" width="17.28515625" style="1" customWidth="1"/>
    <col min="8188" max="8188" width="26.5703125" style="1" customWidth="1"/>
    <col min="8189" max="8439" width="9.140625" style="1"/>
    <col min="8440" max="8440" width="4.85546875" style="1" customWidth="1"/>
    <col min="8441" max="8441" width="57.5703125" style="1" customWidth="1"/>
    <col min="8442" max="8442" width="17.85546875" style="1" customWidth="1"/>
    <col min="8443" max="8443" width="17.28515625" style="1" customWidth="1"/>
    <col min="8444" max="8444" width="26.5703125" style="1" customWidth="1"/>
    <col min="8445" max="8695" width="9.140625" style="1"/>
    <col min="8696" max="8696" width="4.85546875" style="1" customWidth="1"/>
    <col min="8697" max="8697" width="57.5703125" style="1" customWidth="1"/>
    <col min="8698" max="8698" width="17.85546875" style="1" customWidth="1"/>
    <col min="8699" max="8699" width="17.28515625" style="1" customWidth="1"/>
    <col min="8700" max="8700" width="26.5703125" style="1" customWidth="1"/>
    <col min="8701" max="8951" width="9.140625" style="1"/>
    <col min="8952" max="8952" width="4.85546875" style="1" customWidth="1"/>
    <col min="8953" max="8953" width="57.5703125" style="1" customWidth="1"/>
    <col min="8954" max="8954" width="17.85546875" style="1" customWidth="1"/>
    <col min="8955" max="8955" width="17.28515625" style="1" customWidth="1"/>
    <col min="8956" max="8956" width="26.5703125" style="1" customWidth="1"/>
    <col min="8957" max="9207" width="9.140625" style="1"/>
    <col min="9208" max="9208" width="4.85546875" style="1" customWidth="1"/>
    <col min="9209" max="9209" width="57.5703125" style="1" customWidth="1"/>
    <col min="9210" max="9210" width="17.85546875" style="1" customWidth="1"/>
    <col min="9211" max="9211" width="17.28515625" style="1" customWidth="1"/>
    <col min="9212" max="9212" width="26.5703125" style="1" customWidth="1"/>
    <col min="9213" max="9463" width="9.140625" style="1"/>
    <col min="9464" max="9464" width="4.85546875" style="1" customWidth="1"/>
    <col min="9465" max="9465" width="57.5703125" style="1" customWidth="1"/>
    <col min="9466" max="9466" width="17.85546875" style="1" customWidth="1"/>
    <col min="9467" max="9467" width="17.28515625" style="1" customWidth="1"/>
    <col min="9468" max="9468" width="26.5703125" style="1" customWidth="1"/>
    <col min="9469" max="9719" width="9.140625" style="1"/>
    <col min="9720" max="9720" width="4.85546875" style="1" customWidth="1"/>
    <col min="9721" max="9721" width="57.5703125" style="1" customWidth="1"/>
    <col min="9722" max="9722" width="17.85546875" style="1" customWidth="1"/>
    <col min="9723" max="9723" width="17.28515625" style="1" customWidth="1"/>
    <col min="9724" max="9724" width="26.5703125" style="1" customWidth="1"/>
    <col min="9725" max="9975" width="9.140625" style="1"/>
    <col min="9976" max="9976" width="4.85546875" style="1" customWidth="1"/>
    <col min="9977" max="9977" width="57.5703125" style="1" customWidth="1"/>
    <col min="9978" max="9978" width="17.85546875" style="1" customWidth="1"/>
    <col min="9979" max="9979" width="17.28515625" style="1" customWidth="1"/>
    <col min="9980" max="9980" width="26.5703125" style="1" customWidth="1"/>
    <col min="9981" max="10231" width="9.140625" style="1"/>
    <col min="10232" max="10232" width="4.85546875" style="1" customWidth="1"/>
    <col min="10233" max="10233" width="57.5703125" style="1" customWidth="1"/>
    <col min="10234" max="10234" width="17.85546875" style="1" customWidth="1"/>
    <col min="10235" max="10235" width="17.28515625" style="1" customWidth="1"/>
    <col min="10236" max="10236" width="26.5703125" style="1" customWidth="1"/>
    <col min="10237" max="10487" width="9.140625" style="1"/>
    <col min="10488" max="10488" width="4.85546875" style="1" customWidth="1"/>
    <col min="10489" max="10489" width="57.5703125" style="1" customWidth="1"/>
    <col min="10490" max="10490" width="17.85546875" style="1" customWidth="1"/>
    <col min="10491" max="10491" width="17.28515625" style="1" customWidth="1"/>
    <col min="10492" max="10492" width="26.5703125" style="1" customWidth="1"/>
    <col min="10493" max="10743" width="9.140625" style="1"/>
    <col min="10744" max="10744" width="4.85546875" style="1" customWidth="1"/>
    <col min="10745" max="10745" width="57.5703125" style="1" customWidth="1"/>
    <col min="10746" max="10746" width="17.85546875" style="1" customWidth="1"/>
    <col min="10747" max="10747" width="17.28515625" style="1" customWidth="1"/>
    <col min="10748" max="10748" width="26.5703125" style="1" customWidth="1"/>
    <col min="10749" max="10999" width="9.140625" style="1"/>
    <col min="11000" max="11000" width="4.85546875" style="1" customWidth="1"/>
    <col min="11001" max="11001" width="57.5703125" style="1" customWidth="1"/>
    <col min="11002" max="11002" width="17.85546875" style="1" customWidth="1"/>
    <col min="11003" max="11003" width="17.28515625" style="1" customWidth="1"/>
    <col min="11004" max="11004" width="26.5703125" style="1" customWidth="1"/>
    <col min="11005" max="11255" width="9.140625" style="1"/>
    <col min="11256" max="11256" width="4.85546875" style="1" customWidth="1"/>
    <col min="11257" max="11257" width="57.5703125" style="1" customWidth="1"/>
    <col min="11258" max="11258" width="17.85546875" style="1" customWidth="1"/>
    <col min="11259" max="11259" width="17.28515625" style="1" customWidth="1"/>
    <col min="11260" max="11260" width="26.5703125" style="1" customWidth="1"/>
    <col min="11261" max="11511" width="9.140625" style="1"/>
    <col min="11512" max="11512" width="4.85546875" style="1" customWidth="1"/>
    <col min="11513" max="11513" width="57.5703125" style="1" customWidth="1"/>
    <col min="11514" max="11514" width="17.85546875" style="1" customWidth="1"/>
    <col min="11515" max="11515" width="17.28515625" style="1" customWidth="1"/>
    <col min="11516" max="11516" width="26.5703125" style="1" customWidth="1"/>
    <col min="11517" max="11767" width="9.140625" style="1"/>
    <col min="11768" max="11768" width="4.85546875" style="1" customWidth="1"/>
    <col min="11769" max="11769" width="57.5703125" style="1" customWidth="1"/>
    <col min="11770" max="11770" width="17.85546875" style="1" customWidth="1"/>
    <col min="11771" max="11771" width="17.28515625" style="1" customWidth="1"/>
    <col min="11772" max="11772" width="26.5703125" style="1" customWidth="1"/>
    <col min="11773" max="12023" width="9.140625" style="1"/>
    <col min="12024" max="12024" width="4.85546875" style="1" customWidth="1"/>
    <col min="12025" max="12025" width="57.5703125" style="1" customWidth="1"/>
    <col min="12026" max="12026" width="17.85546875" style="1" customWidth="1"/>
    <col min="12027" max="12027" width="17.28515625" style="1" customWidth="1"/>
    <col min="12028" max="12028" width="26.5703125" style="1" customWidth="1"/>
    <col min="12029" max="12279" width="9.140625" style="1"/>
    <col min="12280" max="12280" width="4.85546875" style="1" customWidth="1"/>
    <col min="12281" max="12281" width="57.5703125" style="1" customWidth="1"/>
    <col min="12282" max="12282" width="17.85546875" style="1" customWidth="1"/>
    <col min="12283" max="12283" width="17.28515625" style="1" customWidth="1"/>
    <col min="12284" max="12284" width="26.5703125" style="1" customWidth="1"/>
    <col min="12285" max="12535" width="9.140625" style="1"/>
    <col min="12536" max="12536" width="4.85546875" style="1" customWidth="1"/>
    <col min="12537" max="12537" width="57.5703125" style="1" customWidth="1"/>
    <col min="12538" max="12538" width="17.85546875" style="1" customWidth="1"/>
    <col min="12539" max="12539" width="17.28515625" style="1" customWidth="1"/>
    <col min="12540" max="12540" width="26.5703125" style="1" customWidth="1"/>
    <col min="12541" max="12791" width="9.140625" style="1"/>
    <col min="12792" max="12792" width="4.85546875" style="1" customWidth="1"/>
    <col min="12793" max="12793" width="57.5703125" style="1" customWidth="1"/>
    <col min="12794" max="12794" width="17.85546875" style="1" customWidth="1"/>
    <col min="12795" max="12795" width="17.28515625" style="1" customWidth="1"/>
    <col min="12796" max="12796" width="26.5703125" style="1" customWidth="1"/>
    <col min="12797" max="13047" width="9.140625" style="1"/>
    <col min="13048" max="13048" width="4.85546875" style="1" customWidth="1"/>
    <col min="13049" max="13049" width="57.5703125" style="1" customWidth="1"/>
    <col min="13050" max="13050" width="17.85546875" style="1" customWidth="1"/>
    <col min="13051" max="13051" width="17.28515625" style="1" customWidth="1"/>
    <col min="13052" max="13052" width="26.5703125" style="1" customWidth="1"/>
    <col min="13053" max="13303" width="9.140625" style="1"/>
    <col min="13304" max="13304" width="4.85546875" style="1" customWidth="1"/>
    <col min="13305" max="13305" width="57.5703125" style="1" customWidth="1"/>
    <col min="13306" max="13306" width="17.85546875" style="1" customWidth="1"/>
    <col min="13307" max="13307" width="17.28515625" style="1" customWidth="1"/>
    <col min="13308" max="13308" width="26.5703125" style="1" customWidth="1"/>
    <col min="13309" max="13559" width="9.140625" style="1"/>
    <col min="13560" max="13560" width="4.85546875" style="1" customWidth="1"/>
    <col min="13561" max="13561" width="57.5703125" style="1" customWidth="1"/>
    <col min="13562" max="13562" width="17.85546875" style="1" customWidth="1"/>
    <col min="13563" max="13563" width="17.28515625" style="1" customWidth="1"/>
    <col min="13564" max="13564" width="26.5703125" style="1" customWidth="1"/>
    <col min="13565" max="13815" width="9.140625" style="1"/>
    <col min="13816" max="13816" width="4.85546875" style="1" customWidth="1"/>
    <col min="13817" max="13817" width="57.5703125" style="1" customWidth="1"/>
    <col min="13818" max="13818" width="17.85546875" style="1" customWidth="1"/>
    <col min="13819" max="13819" width="17.28515625" style="1" customWidth="1"/>
    <col min="13820" max="13820" width="26.5703125" style="1" customWidth="1"/>
    <col min="13821" max="14071" width="9.140625" style="1"/>
    <col min="14072" max="14072" width="4.85546875" style="1" customWidth="1"/>
    <col min="14073" max="14073" width="57.5703125" style="1" customWidth="1"/>
    <col min="14074" max="14074" width="17.85546875" style="1" customWidth="1"/>
    <col min="14075" max="14075" width="17.28515625" style="1" customWidth="1"/>
    <col min="14076" max="14076" width="26.5703125" style="1" customWidth="1"/>
    <col min="14077" max="14327" width="9.140625" style="1"/>
    <col min="14328" max="14328" width="4.85546875" style="1" customWidth="1"/>
    <col min="14329" max="14329" width="57.5703125" style="1" customWidth="1"/>
    <col min="14330" max="14330" width="17.85546875" style="1" customWidth="1"/>
    <col min="14331" max="14331" width="17.28515625" style="1" customWidth="1"/>
    <col min="14332" max="14332" width="26.5703125" style="1" customWidth="1"/>
    <col min="14333" max="14583" width="9.140625" style="1"/>
    <col min="14584" max="14584" width="4.85546875" style="1" customWidth="1"/>
    <col min="14585" max="14585" width="57.5703125" style="1" customWidth="1"/>
    <col min="14586" max="14586" width="17.85546875" style="1" customWidth="1"/>
    <col min="14587" max="14587" width="17.28515625" style="1" customWidth="1"/>
    <col min="14588" max="14588" width="26.5703125" style="1" customWidth="1"/>
    <col min="14589" max="14839" width="9.140625" style="1"/>
    <col min="14840" max="14840" width="4.85546875" style="1" customWidth="1"/>
    <col min="14841" max="14841" width="57.5703125" style="1" customWidth="1"/>
    <col min="14842" max="14842" width="17.85546875" style="1" customWidth="1"/>
    <col min="14843" max="14843" width="17.28515625" style="1" customWidth="1"/>
    <col min="14844" max="14844" width="26.5703125" style="1" customWidth="1"/>
    <col min="14845" max="15095" width="9.140625" style="1"/>
    <col min="15096" max="15096" width="4.85546875" style="1" customWidth="1"/>
    <col min="15097" max="15097" width="57.5703125" style="1" customWidth="1"/>
    <col min="15098" max="15098" width="17.85546875" style="1" customWidth="1"/>
    <col min="15099" max="15099" width="17.28515625" style="1" customWidth="1"/>
    <col min="15100" max="15100" width="26.5703125" style="1" customWidth="1"/>
    <col min="15101" max="15351" width="9.140625" style="1"/>
    <col min="15352" max="15352" width="4.85546875" style="1" customWidth="1"/>
    <col min="15353" max="15353" width="57.5703125" style="1" customWidth="1"/>
    <col min="15354" max="15354" width="17.85546875" style="1" customWidth="1"/>
    <col min="15355" max="15355" width="17.28515625" style="1" customWidth="1"/>
    <col min="15356" max="15356" width="26.5703125" style="1" customWidth="1"/>
    <col min="15357" max="15607" width="9.140625" style="1"/>
    <col min="15608" max="15608" width="4.85546875" style="1" customWidth="1"/>
    <col min="15609" max="15609" width="57.5703125" style="1" customWidth="1"/>
    <col min="15610" max="15610" width="17.85546875" style="1" customWidth="1"/>
    <col min="15611" max="15611" width="17.28515625" style="1" customWidth="1"/>
    <col min="15612" max="15612" width="26.5703125" style="1" customWidth="1"/>
    <col min="15613" max="15863" width="9.140625" style="1"/>
    <col min="15864" max="15864" width="4.85546875" style="1" customWidth="1"/>
    <col min="15865" max="15865" width="57.5703125" style="1" customWidth="1"/>
    <col min="15866" max="15866" width="17.85546875" style="1" customWidth="1"/>
    <col min="15867" max="15867" width="17.28515625" style="1" customWidth="1"/>
    <col min="15868" max="15868" width="26.5703125" style="1" customWidth="1"/>
    <col min="15869" max="16119" width="9.140625" style="1"/>
    <col min="16120" max="16120" width="4.85546875" style="1" customWidth="1"/>
    <col min="16121" max="16121" width="57.5703125" style="1" customWidth="1"/>
    <col min="16122" max="16122" width="17.85546875" style="1" customWidth="1"/>
    <col min="16123" max="16123" width="17.28515625" style="1" customWidth="1"/>
    <col min="16124" max="16124" width="26.5703125" style="1" customWidth="1"/>
    <col min="16125" max="16384" width="9.140625" style="1"/>
  </cols>
  <sheetData>
    <row r="1" spans="1:15" ht="15.75" x14ac:dyDescent="0.2">
      <c r="H1" s="3"/>
      <c r="I1" s="3"/>
      <c r="J1" s="2" t="s">
        <v>0</v>
      </c>
    </row>
    <row r="2" spans="1:15" ht="15" x14ac:dyDescent="0.25">
      <c r="H2" s="3"/>
      <c r="I2" s="3"/>
      <c r="J2" s="4"/>
    </row>
    <row r="3" spans="1:15" ht="15.75" x14ac:dyDescent="0.2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5" ht="15.75" x14ac:dyDescent="0.2">
      <c r="A4" s="122" t="s">
        <v>2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5" ht="15.75" x14ac:dyDescent="0.2">
      <c r="A5" s="122" t="s">
        <v>3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5" ht="15.75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5" ht="15.75" x14ac:dyDescent="0.2">
      <c r="A7" s="117" t="s">
        <v>89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5" ht="15.75" x14ac:dyDescent="0.2">
      <c r="A8" s="118" t="s">
        <v>90</v>
      </c>
      <c r="B8" s="118"/>
      <c r="C8" s="118"/>
      <c r="D8" s="118"/>
      <c r="E8" s="118"/>
      <c r="F8" s="118"/>
      <c r="G8" s="118"/>
      <c r="H8" s="118"/>
      <c r="I8" s="118"/>
      <c r="J8" s="118"/>
    </row>
    <row r="9" spans="1:15" ht="15.75" x14ac:dyDescent="0.25">
      <c r="B9" s="7"/>
      <c r="C9" s="6"/>
      <c r="D9" s="6"/>
      <c r="E9" s="6"/>
      <c r="F9" s="6"/>
      <c r="G9" s="6"/>
      <c r="H9" s="6"/>
      <c r="I9" s="6"/>
      <c r="J9" s="6"/>
    </row>
    <row r="10" spans="1:15" ht="28.5" x14ac:dyDescent="0.2">
      <c r="A10" s="8" t="s">
        <v>4</v>
      </c>
      <c r="B10" s="8" t="s">
        <v>5</v>
      </c>
      <c r="C10" s="8" t="s">
        <v>6</v>
      </c>
      <c r="D10" s="119" t="s">
        <v>7</v>
      </c>
      <c r="E10" s="120"/>
      <c r="F10" s="120"/>
      <c r="G10" s="121"/>
      <c r="H10" s="119" t="s">
        <v>9</v>
      </c>
      <c r="I10" s="121"/>
      <c r="J10" s="9" t="s">
        <v>8</v>
      </c>
    </row>
    <row r="11" spans="1:15" ht="14.25" x14ac:dyDescent="0.2">
      <c r="A11" s="10">
        <v>1</v>
      </c>
      <c r="B11" s="11" t="s">
        <v>10</v>
      </c>
      <c r="C11" s="10" t="s">
        <v>11</v>
      </c>
      <c r="D11" s="12">
        <f>D13</f>
        <v>9991.5559400000002</v>
      </c>
      <c r="E11" s="12">
        <f t="shared" ref="E11:G11" si="0">E13</f>
        <v>7942.56592</v>
      </c>
      <c r="F11" s="12">
        <f t="shared" si="0"/>
        <v>8619.4527499999986</v>
      </c>
      <c r="G11" s="12">
        <f t="shared" si="0"/>
        <v>9742.473280000002</v>
      </c>
      <c r="H11" s="123">
        <f>SUM(D11:G11)</f>
        <v>36296.047890000002</v>
      </c>
      <c r="I11" s="124"/>
      <c r="J11" s="111"/>
    </row>
    <row r="12" spans="1:15" x14ac:dyDescent="0.2">
      <c r="A12" s="113"/>
      <c r="B12" s="115" t="s">
        <v>12</v>
      </c>
      <c r="C12" s="113" t="s">
        <v>11</v>
      </c>
      <c r="D12" s="13" t="s">
        <v>13</v>
      </c>
      <c r="E12" s="13" t="s">
        <v>14</v>
      </c>
      <c r="F12" s="13" t="s">
        <v>15</v>
      </c>
      <c r="G12" s="13" t="s">
        <v>16</v>
      </c>
      <c r="H12" s="10" t="s">
        <v>17</v>
      </c>
      <c r="I12" s="10" t="s">
        <v>18</v>
      </c>
      <c r="J12" s="112"/>
    </row>
    <row r="13" spans="1:15" x14ac:dyDescent="0.2">
      <c r="A13" s="114"/>
      <c r="B13" s="116"/>
      <c r="C13" s="114"/>
      <c r="D13" s="14">
        <f t="shared" ref="D13:I13" si="1">D14</f>
        <v>9991.5559400000002</v>
      </c>
      <c r="E13" s="14">
        <f t="shared" si="1"/>
        <v>7942.56592</v>
      </c>
      <c r="F13" s="14">
        <f t="shared" si="1"/>
        <v>8619.4527499999986</v>
      </c>
      <c r="G13" s="14">
        <f t="shared" si="1"/>
        <v>9742.473280000002</v>
      </c>
      <c r="H13" s="74">
        <f t="shared" si="1"/>
        <v>17934.121859999999</v>
      </c>
      <c r="I13" s="74">
        <f t="shared" si="1"/>
        <v>18361.926030000002</v>
      </c>
      <c r="J13" s="16"/>
    </row>
    <row r="14" spans="1:15" ht="14.25" x14ac:dyDescent="0.2">
      <c r="A14" s="60"/>
      <c r="B14" s="61" t="s">
        <v>19</v>
      </c>
      <c r="C14" s="60" t="s">
        <v>11</v>
      </c>
      <c r="D14" s="73">
        <f>D19+D22+D35+D38+D43+D46+D47</f>
        <v>9991.5559400000002</v>
      </c>
      <c r="E14" s="73">
        <f>E19+E22+E35+E38+E43+E46+E47</f>
        <v>7942.56592</v>
      </c>
      <c r="F14" s="72">
        <f t="shared" ref="F14:G14" si="2">F19+F22+F35+F38+F43+F46+F47</f>
        <v>8619.4527499999986</v>
      </c>
      <c r="G14" s="72">
        <f t="shared" si="2"/>
        <v>9742.473280000002</v>
      </c>
      <c r="H14" s="74">
        <f>D14+E14</f>
        <v>17934.121859999999</v>
      </c>
      <c r="I14" s="74">
        <f>F14+G14</f>
        <v>18361.926030000002</v>
      </c>
      <c r="J14" s="57"/>
      <c r="K14" s="134">
        <f>H14+I14</f>
        <v>36296.047890000002</v>
      </c>
      <c r="L14" s="1">
        <v>33196</v>
      </c>
      <c r="M14" s="84">
        <f>K14-L14</f>
        <v>3100.0478900000016</v>
      </c>
      <c r="N14" s="1">
        <v>3099.1378500000001</v>
      </c>
      <c r="O14" s="84">
        <f>M14-N14</f>
        <v>0.91004000000157248</v>
      </c>
    </row>
    <row r="15" spans="1:15" x14ac:dyDescent="0.2">
      <c r="A15" s="19"/>
      <c r="B15" s="20" t="s">
        <v>20</v>
      </c>
      <c r="C15" s="13"/>
      <c r="D15" s="21"/>
      <c r="E15" s="21"/>
      <c r="F15" s="21"/>
      <c r="G15" s="21"/>
      <c r="H15" s="22"/>
      <c r="I15" s="22"/>
      <c r="J15" s="23"/>
    </row>
    <row r="16" spans="1:15" x14ac:dyDescent="0.2">
      <c r="A16" s="19"/>
      <c r="B16" s="16" t="s">
        <v>22</v>
      </c>
      <c r="C16" s="13" t="s">
        <v>21</v>
      </c>
      <c r="D16" s="21">
        <v>1205.5450000000001</v>
      </c>
      <c r="E16" s="21">
        <v>1048.7380000000001</v>
      </c>
      <c r="F16" s="21">
        <v>1040.298</v>
      </c>
      <c r="G16" s="21">
        <v>1087.8150000000001</v>
      </c>
      <c r="H16" s="23">
        <f>D16+E16</f>
        <v>2254.2830000000004</v>
      </c>
      <c r="I16" s="23">
        <f>F16+G16</f>
        <v>2128.1130000000003</v>
      </c>
      <c r="J16" s="23"/>
    </row>
    <row r="17" spans="1:10" x14ac:dyDescent="0.2">
      <c r="A17" s="19"/>
      <c r="B17" s="16" t="s">
        <v>24</v>
      </c>
      <c r="C17" s="13" t="s">
        <v>23</v>
      </c>
      <c r="D17" s="24">
        <v>2.9529999999999998</v>
      </c>
      <c r="E17" s="24">
        <v>2.6930000000000001</v>
      </c>
      <c r="F17" s="24">
        <v>2.3620000000000001</v>
      </c>
      <c r="G17" s="24">
        <v>2.1539999999999999</v>
      </c>
      <c r="H17" s="23">
        <f t="shared" ref="H17:H53" si="3">D17+E17</f>
        <v>5.6459999999999999</v>
      </c>
      <c r="I17" s="23">
        <f t="shared" ref="I17:I53" si="4">F17+G17</f>
        <v>4.516</v>
      </c>
      <c r="J17" s="23"/>
    </row>
    <row r="18" spans="1:10" ht="13.5" x14ac:dyDescent="0.2">
      <c r="A18" s="19"/>
      <c r="B18" s="16" t="s">
        <v>26</v>
      </c>
      <c r="C18" s="13" t="s">
        <v>27</v>
      </c>
      <c r="D18" s="25">
        <v>4.2</v>
      </c>
      <c r="E18" s="25">
        <v>4.2</v>
      </c>
      <c r="F18" s="25">
        <v>4.9400000000000004</v>
      </c>
      <c r="G18" s="25">
        <v>6.9</v>
      </c>
      <c r="H18" s="23">
        <f t="shared" si="3"/>
        <v>8.4</v>
      </c>
      <c r="I18" s="23">
        <f t="shared" si="4"/>
        <v>11.84</v>
      </c>
      <c r="J18" s="23"/>
    </row>
    <row r="19" spans="1:10" x14ac:dyDescent="0.2">
      <c r="A19" s="19"/>
      <c r="B19" s="16" t="s">
        <v>25</v>
      </c>
      <c r="C19" s="13" t="s">
        <v>11</v>
      </c>
      <c r="D19" s="77">
        <v>2967.0677299999998</v>
      </c>
      <c r="E19" s="77">
        <v>2702.4731900000002</v>
      </c>
      <c r="F19" s="77">
        <v>2453.0519399999998</v>
      </c>
      <c r="G19" s="77">
        <v>2246.9827600000003</v>
      </c>
      <c r="H19" s="23">
        <f t="shared" si="3"/>
        <v>5669.5409199999995</v>
      </c>
      <c r="I19" s="23">
        <f t="shared" si="4"/>
        <v>4700.0347000000002</v>
      </c>
      <c r="J19" s="23"/>
    </row>
    <row r="20" spans="1:10" x14ac:dyDescent="0.2">
      <c r="A20" s="16"/>
      <c r="B20" s="26" t="s">
        <v>28</v>
      </c>
      <c r="C20" s="13" t="s">
        <v>11</v>
      </c>
      <c r="D20" s="78">
        <v>2887.2124399999998</v>
      </c>
      <c r="E20" s="78">
        <v>2633.0047800000002</v>
      </c>
      <c r="F20" s="78">
        <v>2378.66023</v>
      </c>
      <c r="G20" s="78">
        <v>2169.1931100000002</v>
      </c>
      <c r="H20" s="23">
        <f t="shared" si="3"/>
        <v>5520.2172200000005</v>
      </c>
      <c r="I20" s="23">
        <f t="shared" si="4"/>
        <v>4547.8533399999997</v>
      </c>
      <c r="J20" s="23"/>
    </row>
    <row r="21" spans="1:10" x14ac:dyDescent="0.2">
      <c r="A21" s="16"/>
      <c r="B21" s="26" t="s">
        <v>29</v>
      </c>
      <c r="C21" s="13" t="s">
        <v>11</v>
      </c>
      <c r="D21" s="78">
        <v>79.855289999999997</v>
      </c>
      <c r="E21" s="78">
        <v>69.468410000000006</v>
      </c>
      <c r="F21" s="78">
        <v>74.391710000000003</v>
      </c>
      <c r="G21" s="78">
        <v>77.789649999999995</v>
      </c>
      <c r="H21" s="23">
        <f t="shared" si="3"/>
        <v>149.3237</v>
      </c>
      <c r="I21" s="23">
        <f t="shared" si="4"/>
        <v>152.18135999999998</v>
      </c>
      <c r="J21" s="23"/>
    </row>
    <row r="22" spans="1:10" x14ac:dyDescent="0.2">
      <c r="A22" s="16"/>
      <c r="B22" s="16" t="s">
        <v>30</v>
      </c>
      <c r="C22" s="13" t="s">
        <v>11</v>
      </c>
      <c r="D22" s="76">
        <v>7.8982200000000002</v>
      </c>
      <c r="E22" s="76">
        <v>7.8982200000000002</v>
      </c>
      <c r="F22" s="76">
        <v>9.3334899999999994</v>
      </c>
      <c r="G22" s="76">
        <v>13.03665</v>
      </c>
      <c r="H22" s="23">
        <f t="shared" si="3"/>
        <v>15.79644</v>
      </c>
      <c r="I22" s="23">
        <f t="shared" si="4"/>
        <v>22.370139999999999</v>
      </c>
      <c r="J22" s="23"/>
    </row>
    <row r="23" spans="1:10" outlineLevel="1" x14ac:dyDescent="0.2">
      <c r="A23" s="16"/>
      <c r="B23" s="20" t="s">
        <v>31</v>
      </c>
      <c r="C23" s="13"/>
      <c r="D23" s="21"/>
      <c r="E23" s="21"/>
      <c r="F23" s="21"/>
      <c r="G23" s="21"/>
      <c r="H23" s="23"/>
      <c r="I23" s="23"/>
      <c r="J23" s="23"/>
    </row>
    <row r="24" spans="1:10" outlineLevel="1" x14ac:dyDescent="0.2">
      <c r="A24" s="19"/>
      <c r="B24" s="16" t="s">
        <v>22</v>
      </c>
      <c r="C24" s="13" t="s">
        <v>21</v>
      </c>
      <c r="D24" s="21"/>
      <c r="E24" s="21"/>
      <c r="F24" s="21"/>
      <c r="G24" s="21"/>
      <c r="H24" s="23"/>
      <c r="I24" s="23"/>
      <c r="J24" s="23"/>
    </row>
    <row r="25" spans="1:10" outlineLevel="1" x14ac:dyDescent="0.2">
      <c r="A25" s="19"/>
      <c r="B25" s="16" t="s">
        <v>24</v>
      </c>
      <c r="C25" s="13" t="s">
        <v>23</v>
      </c>
      <c r="D25" s="21"/>
      <c r="E25" s="21"/>
      <c r="F25" s="21"/>
      <c r="G25" s="21"/>
      <c r="H25" s="23"/>
      <c r="I25" s="23"/>
      <c r="J25" s="23"/>
    </row>
    <row r="26" spans="1:10" outlineLevel="1" x14ac:dyDescent="0.2">
      <c r="A26" s="19"/>
      <c r="B26" s="16" t="s">
        <v>26</v>
      </c>
      <c r="C26" s="13" t="s">
        <v>27</v>
      </c>
      <c r="D26" s="21"/>
      <c r="E26" s="21"/>
      <c r="F26" s="21"/>
      <c r="G26" s="21"/>
      <c r="H26" s="23"/>
      <c r="I26" s="23"/>
      <c r="J26" s="23"/>
    </row>
    <row r="27" spans="1:10" outlineLevel="1" x14ac:dyDescent="0.2">
      <c r="A27" s="16"/>
      <c r="B27" s="16" t="s">
        <v>25</v>
      </c>
      <c r="C27" s="13" t="s">
        <v>11</v>
      </c>
      <c r="D27" s="21"/>
      <c r="E27" s="21"/>
      <c r="F27" s="21"/>
      <c r="G27" s="21"/>
      <c r="H27" s="23"/>
      <c r="I27" s="23"/>
      <c r="J27" s="23"/>
    </row>
    <row r="28" spans="1:10" outlineLevel="1" x14ac:dyDescent="0.2">
      <c r="A28" s="16"/>
      <c r="B28" s="26" t="s">
        <v>28</v>
      </c>
      <c r="C28" s="13" t="s">
        <v>11</v>
      </c>
      <c r="D28" s="21"/>
      <c r="E28" s="21"/>
      <c r="F28" s="21"/>
      <c r="G28" s="21"/>
      <c r="H28" s="23"/>
      <c r="I28" s="23"/>
      <c r="J28" s="23"/>
    </row>
    <row r="29" spans="1:10" outlineLevel="1" x14ac:dyDescent="0.2">
      <c r="A29" s="16"/>
      <c r="B29" s="26" t="s">
        <v>29</v>
      </c>
      <c r="C29" s="13" t="s">
        <v>11</v>
      </c>
      <c r="D29" s="21"/>
      <c r="E29" s="21"/>
      <c r="F29" s="21"/>
      <c r="G29" s="21"/>
      <c r="H29" s="23"/>
      <c r="I29" s="23"/>
      <c r="J29" s="23"/>
    </row>
    <row r="30" spans="1:10" outlineLevel="1" x14ac:dyDescent="0.2">
      <c r="A30" s="16"/>
      <c r="B30" s="16" t="s">
        <v>30</v>
      </c>
      <c r="C30" s="13" t="s">
        <v>11</v>
      </c>
      <c r="D30" s="21"/>
      <c r="E30" s="21"/>
      <c r="F30" s="21"/>
      <c r="G30" s="21"/>
      <c r="H30" s="23"/>
      <c r="I30" s="23"/>
      <c r="J30" s="23"/>
    </row>
    <row r="31" spans="1:10" x14ac:dyDescent="0.2">
      <c r="A31" s="16"/>
      <c r="B31" s="20" t="s">
        <v>32</v>
      </c>
      <c r="C31" s="13"/>
      <c r="D31" s="21"/>
      <c r="E31" s="21"/>
      <c r="F31" s="21"/>
      <c r="G31" s="21"/>
      <c r="H31" s="23"/>
      <c r="I31" s="23"/>
      <c r="J31" s="23"/>
    </row>
    <row r="32" spans="1:10" x14ac:dyDescent="0.2">
      <c r="A32" s="19"/>
      <c r="B32" s="16" t="s">
        <v>22</v>
      </c>
      <c r="C32" s="13" t="s">
        <v>21</v>
      </c>
      <c r="D32" s="75">
        <v>462.553</v>
      </c>
      <c r="E32" s="75">
        <v>398.45499999999998</v>
      </c>
      <c r="F32" s="75">
        <v>599.279</v>
      </c>
      <c r="G32" s="75">
        <v>494.89800000000002</v>
      </c>
      <c r="H32" s="23">
        <f t="shared" si="3"/>
        <v>861.00800000000004</v>
      </c>
      <c r="I32" s="23">
        <f t="shared" si="4"/>
        <v>1094.1770000000001</v>
      </c>
      <c r="J32" s="23"/>
    </row>
    <row r="33" spans="1:14" x14ac:dyDescent="0.2">
      <c r="A33" s="19"/>
      <c r="B33" s="16" t="s">
        <v>24</v>
      </c>
      <c r="C33" s="13" t="s">
        <v>23</v>
      </c>
      <c r="D33" s="76">
        <v>1.3879999999999999</v>
      </c>
      <c r="E33" s="76">
        <v>1.3839999999999999</v>
      </c>
      <c r="F33" s="76">
        <v>1.7050000000000001</v>
      </c>
      <c r="G33" s="76">
        <v>1.4239999999999999</v>
      </c>
      <c r="H33" s="23">
        <f t="shared" si="3"/>
        <v>2.7719999999999998</v>
      </c>
      <c r="I33" s="23">
        <f t="shared" si="4"/>
        <v>3.129</v>
      </c>
      <c r="J33" s="23"/>
    </row>
    <row r="34" spans="1:14" x14ac:dyDescent="0.2">
      <c r="A34" s="19"/>
      <c r="B34" s="16" t="s">
        <v>26</v>
      </c>
      <c r="C34" s="13" t="s">
        <v>27</v>
      </c>
      <c r="D34" s="75">
        <v>449.96300000000002</v>
      </c>
      <c r="E34" s="75">
        <v>316.541</v>
      </c>
      <c r="F34" s="75">
        <v>368.90899999999999</v>
      </c>
      <c r="G34" s="75">
        <v>466.75200000000001</v>
      </c>
      <c r="H34" s="23">
        <f t="shared" si="3"/>
        <v>766.50400000000002</v>
      </c>
      <c r="I34" s="23">
        <f t="shared" si="4"/>
        <v>835.66100000000006</v>
      </c>
      <c r="J34" s="23"/>
    </row>
    <row r="35" spans="1:14" ht="18.75" x14ac:dyDescent="0.3">
      <c r="A35" s="16"/>
      <c r="B35" s="16" t="s">
        <v>25</v>
      </c>
      <c r="C35" s="13" t="s">
        <v>11</v>
      </c>
      <c r="D35" s="77">
        <v>1716.84357</v>
      </c>
      <c r="E35" s="77">
        <v>1688.29628</v>
      </c>
      <c r="F35" s="77">
        <v>2231.91498</v>
      </c>
      <c r="G35" s="77">
        <v>1861.7952399999999</v>
      </c>
      <c r="H35" s="23">
        <f t="shared" si="3"/>
        <v>3405.13985</v>
      </c>
      <c r="I35" s="23">
        <f t="shared" si="4"/>
        <v>4093.7102199999999</v>
      </c>
      <c r="J35" s="23"/>
      <c r="N35" s="56"/>
    </row>
    <row r="36" spans="1:14" x14ac:dyDescent="0.2">
      <c r="A36" s="16"/>
      <c r="B36" s="26" t="s">
        <v>28</v>
      </c>
      <c r="C36" s="13" t="s">
        <v>11</v>
      </c>
      <c r="D36" s="78">
        <v>1542.92365</v>
      </c>
      <c r="E36" s="78">
        <v>1538.4772</v>
      </c>
      <c r="F36" s="78">
        <v>1988.6256800000001</v>
      </c>
      <c r="G36" s="78">
        <v>1660.8815</v>
      </c>
      <c r="H36" s="23">
        <f t="shared" si="3"/>
        <v>3081.40085</v>
      </c>
      <c r="I36" s="23">
        <f t="shared" si="4"/>
        <v>3649.5071800000001</v>
      </c>
      <c r="J36" s="23"/>
    </row>
    <row r="37" spans="1:14" x14ac:dyDescent="0.2">
      <c r="A37" s="16"/>
      <c r="B37" s="26" t="s">
        <v>29</v>
      </c>
      <c r="C37" s="13" t="s">
        <v>11</v>
      </c>
      <c r="D37" s="78">
        <v>173.91991999999999</v>
      </c>
      <c r="E37" s="78">
        <v>149.81908000000001</v>
      </c>
      <c r="F37" s="78">
        <v>243.2893</v>
      </c>
      <c r="G37" s="78">
        <v>200.91373999999999</v>
      </c>
      <c r="H37" s="23">
        <f t="shared" si="3"/>
        <v>323.73900000000003</v>
      </c>
      <c r="I37" s="23">
        <f t="shared" si="4"/>
        <v>444.20303999999999</v>
      </c>
      <c r="J37" s="23"/>
    </row>
    <row r="38" spans="1:14" x14ac:dyDescent="0.2">
      <c r="A38" s="16"/>
      <c r="B38" s="16" t="s">
        <v>30</v>
      </c>
      <c r="C38" s="13" t="s">
        <v>11</v>
      </c>
      <c r="D38" s="76">
        <v>1476.8640499999999</v>
      </c>
      <c r="E38" s="76">
        <v>1038.9476999999999</v>
      </c>
      <c r="F38" s="76">
        <v>1227.25326</v>
      </c>
      <c r="G38" s="76">
        <v>1552.74854</v>
      </c>
      <c r="H38" s="23">
        <f t="shared" si="3"/>
        <v>2515.8117499999998</v>
      </c>
      <c r="I38" s="23">
        <f t="shared" si="4"/>
        <v>2780.0018</v>
      </c>
      <c r="J38" s="23"/>
    </row>
    <row r="39" spans="1:14" x14ac:dyDescent="0.2">
      <c r="A39" s="16"/>
      <c r="B39" s="20" t="s">
        <v>33</v>
      </c>
      <c r="C39" s="13"/>
      <c r="D39" s="75"/>
      <c r="E39" s="75"/>
      <c r="F39" s="75"/>
      <c r="G39" s="75"/>
      <c r="H39" s="23"/>
      <c r="I39" s="23"/>
      <c r="J39" s="23"/>
    </row>
    <row r="40" spans="1:14" x14ac:dyDescent="0.2">
      <c r="A40" s="19"/>
      <c r="B40" s="16" t="s">
        <v>22</v>
      </c>
      <c r="C40" s="13" t="s">
        <v>21</v>
      </c>
      <c r="D40" s="75">
        <v>26.434999999999999</v>
      </c>
      <c r="E40" s="75">
        <v>25.780999999999999</v>
      </c>
      <c r="F40" s="75">
        <v>25.413</v>
      </c>
      <c r="G40" s="75">
        <v>23.707999999999998</v>
      </c>
      <c r="H40" s="23">
        <f t="shared" si="3"/>
        <v>52.215999999999994</v>
      </c>
      <c r="I40" s="23">
        <f t="shared" si="4"/>
        <v>49.120999999999995</v>
      </c>
      <c r="J40" s="23"/>
    </row>
    <row r="41" spans="1:14" x14ac:dyDescent="0.2">
      <c r="A41" s="19"/>
      <c r="B41" s="16" t="s">
        <v>24</v>
      </c>
      <c r="C41" s="13" t="s">
        <v>23</v>
      </c>
      <c r="D41" s="76">
        <v>4.2000000000000003E-2</v>
      </c>
      <c r="E41" s="76">
        <v>0.04</v>
      </c>
      <c r="F41" s="76">
        <v>3.7999999999999999E-2</v>
      </c>
      <c r="G41" s="76">
        <v>3.4000000000000002E-2</v>
      </c>
      <c r="H41" s="23">
        <f t="shared" si="3"/>
        <v>8.2000000000000003E-2</v>
      </c>
      <c r="I41" s="23">
        <f t="shared" si="4"/>
        <v>7.2000000000000008E-2</v>
      </c>
      <c r="J41" s="23"/>
    </row>
    <row r="42" spans="1:14" x14ac:dyDescent="0.2">
      <c r="A42" s="19"/>
      <c r="B42" s="16" t="s">
        <v>26</v>
      </c>
      <c r="C42" s="13" t="s">
        <v>27</v>
      </c>
      <c r="D42" s="75">
        <v>860.952</v>
      </c>
      <c r="E42" s="75">
        <v>554.01400000000001</v>
      </c>
      <c r="F42" s="75">
        <v>583.07299999999998</v>
      </c>
      <c r="G42" s="75">
        <v>890.35299999999995</v>
      </c>
      <c r="H42" s="23">
        <f t="shared" si="3"/>
        <v>1414.9659999999999</v>
      </c>
      <c r="I42" s="23">
        <f t="shared" si="4"/>
        <v>1473.4259999999999</v>
      </c>
      <c r="J42" s="23"/>
    </row>
    <row r="43" spans="1:14" x14ac:dyDescent="0.2">
      <c r="A43" s="16"/>
      <c r="B43" s="16" t="s">
        <v>25</v>
      </c>
      <c r="C43" s="13" t="s">
        <v>11</v>
      </c>
      <c r="D43" s="77">
        <v>49.430440000000004</v>
      </c>
      <c r="E43" s="77">
        <v>47.336649999999999</v>
      </c>
      <c r="F43" s="77">
        <v>58.197870000000002</v>
      </c>
      <c r="G43" s="77">
        <v>52.522059999999996</v>
      </c>
      <c r="H43" s="23">
        <f t="shared" si="3"/>
        <v>96.767089999999996</v>
      </c>
      <c r="I43" s="23">
        <f t="shared" si="4"/>
        <v>110.71993000000001</v>
      </c>
      <c r="J43" s="23"/>
    </row>
    <row r="44" spans="1:14" x14ac:dyDescent="0.2">
      <c r="A44" s="16"/>
      <c r="B44" s="26" t="s">
        <v>28</v>
      </c>
      <c r="C44" s="13" t="s">
        <v>11</v>
      </c>
      <c r="D44" s="78">
        <v>38.065770000000001</v>
      </c>
      <c r="E44" s="78">
        <v>36.253129999999999</v>
      </c>
      <c r="F44" s="78">
        <v>46.40166</v>
      </c>
      <c r="G44" s="78">
        <v>41.51728</v>
      </c>
      <c r="H44" s="23">
        <f t="shared" si="3"/>
        <v>74.318899999999999</v>
      </c>
      <c r="I44" s="23">
        <f t="shared" si="4"/>
        <v>87.918939999999992</v>
      </c>
      <c r="J44" s="23"/>
    </row>
    <row r="45" spans="1:14" x14ac:dyDescent="0.2">
      <c r="A45" s="16"/>
      <c r="B45" s="26" t="s">
        <v>29</v>
      </c>
      <c r="C45" s="13" t="s">
        <v>11</v>
      </c>
      <c r="D45" s="78">
        <v>11.36467</v>
      </c>
      <c r="E45" s="78">
        <v>11.08352</v>
      </c>
      <c r="F45" s="78">
        <v>11.79621</v>
      </c>
      <c r="G45" s="78">
        <v>11.00478</v>
      </c>
      <c r="H45" s="23">
        <f t="shared" si="3"/>
        <v>22.44819</v>
      </c>
      <c r="I45" s="23">
        <f t="shared" si="4"/>
        <v>22.800989999999999</v>
      </c>
      <c r="J45" s="23"/>
    </row>
    <row r="46" spans="1:14" x14ac:dyDescent="0.2">
      <c r="A46" s="16"/>
      <c r="B46" s="16" t="s">
        <v>92</v>
      </c>
      <c r="C46" s="13" t="s">
        <v>11</v>
      </c>
      <c r="D46" s="69">
        <v>3566.15789</v>
      </c>
      <c r="E46" s="69">
        <v>2294.7869300000002</v>
      </c>
      <c r="F46" s="76">
        <v>2456.5390299999999</v>
      </c>
      <c r="G46" s="76">
        <v>3751.1373199999998</v>
      </c>
      <c r="H46" s="69">
        <f>D46+E46</f>
        <v>5860.9448200000006</v>
      </c>
      <c r="I46" s="23">
        <f t="shared" si="4"/>
        <v>6207.6763499999997</v>
      </c>
      <c r="J46" s="23"/>
      <c r="K46" s="1">
        <v>5295.43282</v>
      </c>
    </row>
    <row r="47" spans="1:14" x14ac:dyDescent="0.2">
      <c r="A47" s="16"/>
      <c r="B47" s="20" t="s">
        <v>34</v>
      </c>
      <c r="C47" s="10" t="s">
        <v>11</v>
      </c>
      <c r="D47" s="79">
        <v>207.29404</v>
      </c>
      <c r="E47" s="85">
        <f>E50+E53</f>
        <v>162.82695000000001</v>
      </c>
      <c r="F47" s="79">
        <v>183.16218000000001</v>
      </c>
      <c r="G47" s="79">
        <v>264.25070999999997</v>
      </c>
      <c r="H47" s="80">
        <f>D47+E47</f>
        <v>370.12099000000001</v>
      </c>
      <c r="I47" s="22">
        <f t="shared" si="4"/>
        <v>447.41288999999995</v>
      </c>
      <c r="J47" s="22"/>
    </row>
    <row r="48" spans="1:14" x14ac:dyDescent="0.2">
      <c r="A48" s="16"/>
      <c r="B48" s="20" t="s">
        <v>35</v>
      </c>
      <c r="C48" s="13"/>
      <c r="D48" s="21"/>
      <c r="E48" s="21"/>
      <c r="F48" s="21"/>
      <c r="G48" s="21"/>
      <c r="H48" s="22"/>
      <c r="I48" s="22"/>
      <c r="J48" s="23"/>
    </row>
    <row r="49" spans="1:10" x14ac:dyDescent="0.2">
      <c r="A49" s="16"/>
      <c r="B49" s="16" t="s">
        <v>36</v>
      </c>
      <c r="C49" s="13" t="s">
        <v>27</v>
      </c>
      <c r="D49" s="21">
        <v>202.708</v>
      </c>
      <c r="E49" s="21">
        <v>177.09200000000001</v>
      </c>
      <c r="F49" s="21">
        <v>166.667</v>
      </c>
      <c r="G49" s="21">
        <v>242.67</v>
      </c>
      <c r="H49" s="23">
        <f t="shared" si="3"/>
        <v>379.8</v>
      </c>
      <c r="I49" s="23">
        <f t="shared" si="4"/>
        <v>409.33699999999999</v>
      </c>
      <c r="J49" s="23"/>
    </row>
    <row r="50" spans="1:10" x14ac:dyDescent="0.2">
      <c r="A50" s="16"/>
      <c r="B50" s="16" t="s">
        <v>37</v>
      </c>
      <c r="C50" s="13" t="s">
        <v>11</v>
      </c>
      <c r="D50" s="21">
        <v>196.88</v>
      </c>
      <c r="E50" s="86">
        <f>152.339-0.04</f>
        <v>152.29900000000001</v>
      </c>
      <c r="F50" s="21">
        <v>178.797</v>
      </c>
      <c r="G50" s="21">
        <v>260.33199999999999</v>
      </c>
      <c r="H50" s="23">
        <f t="shared" si="3"/>
        <v>349.17899999999997</v>
      </c>
      <c r="I50" s="23">
        <f t="shared" si="4"/>
        <v>439.12900000000002</v>
      </c>
      <c r="J50" s="23"/>
    </row>
    <row r="51" spans="1:10" x14ac:dyDescent="0.2">
      <c r="A51" s="16"/>
      <c r="B51" s="20" t="s">
        <v>38</v>
      </c>
      <c r="C51" s="13"/>
      <c r="D51" s="21"/>
      <c r="E51" s="21"/>
      <c r="F51" s="21"/>
      <c r="G51" s="21"/>
      <c r="H51" s="23"/>
      <c r="I51" s="23"/>
      <c r="J51" s="23"/>
    </row>
    <row r="52" spans="1:10" x14ac:dyDescent="0.2">
      <c r="A52" s="16"/>
      <c r="B52" s="16" t="s">
        <v>36</v>
      </c>
      <c r="C52" s="13" t="s">
        <v>27</v>
      </c>
      <c r="D52" s="23">
        <v>68.676000000000002</v>
      </c>
      <c r="E52" s="23">
        <v>69.409000000000006</v>
      </c>
      <c r="F52" s="23">
        <v>71.997</v>
      </c>
      <c r="G52" s="23">
        <v>64.632999999999996</v>
      </c>
      <c r="H52" s="23">
        <f t="shared" si="3"/>
        <v>138.08500000000001</v>
      </c>
      <c r="I52" s="23">
        <f t="shared" si="4"/>
        <v>136.63</v>
      </c>
      <c r="J52" s="23"/>
    </row>
    <row r="53" spans="1:10" x14ac:dyDescent="0.2">
      <c r="A53" s="16"/>
      <c r="B53" s="16" t="s">
        <v>37</v>
      </c>
      <c r="C53" s="13" t="s">
        <v>11</v>
      </c>
      <c r="D53" s="24">
        <v>10.41404</v>
      </c>
      <c r="E53" s="24">
        <v>10.527950000000001</v>
      </c>
      <c r="F53" s="24">
        <v>4.3651799999999996</v>
      </c>
      <c r="G53" s="24">
        <v>3.9187099999999999</v>
      </c>
      <c r="H53" s="23">
        <f t="shared" si="3"/>
        <v>20.941990000000001</v>
      </c>
      <c r="I53" s="23">
        <f t="shared" si="4"/>
        <v>8.2838899999999995</v>
      </c>
      <c r="J53" s="23"/>
    </row>
    <row r="54" spans="1:10" outlineLevel="1" x14ac:dyDescent="0.2">
      <c r="A54" s="16"/>
      <c r="B54" s="20" t="s">
        <v>39</v>
      </c>
      <c r="C54" s="13"/>
      <c r="D54" s="21"/>
      <c r="E54" s="21"/>
      <c r="F54" s="21"/>
      <c r="G54" s="21"/>
      <c r="H54" s="22"/>
      <c r="I54" s="22"/>
      <c r="J54" s="23"/>
    </row>
    <row r="55" spans="1:10" outlineLevel="1" x14ac:dyDescent="0.2">
      <c r="A55" s="16"/>
      <c r="B55" s="16" t="s">
        <v>36</v>
      </c>
      <c r="C55" s="13" t="s">
        <v>27</v>
      </c>
      <c r="D55" s="21"/>
      <c r="E55" s="21"/>
      <c r="F55" s="21"/>
      <c r="G55" s="21"/>
      <c r="H55" s="28">
        <v>0</v>
      </c>
      <c r="I55" s="28">
        <v>0</v>
      </c>
      <c r="J55" s="23"/>
    </row>
    <row r="56" spans="1:10" outlineLevel="1" x14ac:dyDescent="0.2">
      <c r="A56" s="16"/>
      <c r="B56" s="16" t="s">
        <v>37</v>
      </c>
      <c r="C56" s="13" t="s">
        <v>11</v>
      </c>
      <c r="D56" s="21"/>
      <c r="E56" s="21"/>
      <c r="F56" s="21"/>
      <c r="G56" s="21"/>
      <c r="H56" s="28">
        <v>0</v>
      </c>
      <c r="I56" s="28">
        <v>0</v>
      </c>
      <c r="J56" s="23"/>
    </row>
    <row r="57" spans="1:10" ht="14.25" outlineLevel="1" x14ac:dyDescent="0.2">
      <c r="A57" s="16"/>
      <c r="B57" s="29" t="s">
        <v>41</v>
      </c>
      <c r="C57" s="10" t="s">
        <v>11</v>
      </c>
      <c r="D57" s="30"/>
      <c r="E57" s="30"/>
      <c r="F57" s="30"/>
      <c r="G57" s="30"/>
      <c r="H57" s="28">
        <v>0</v>
      </c>
      <c r="I57" s="28">
        <v>0</v>
      </c>
      <c r="J57" s="23"/>
    </row>
    <row r="58" spans="1:10" outlineLevel="1" x14ac:dyDescent="0.2">
      <c r="A58" s="16"/>
      <c r="B58" s="16" t="s">
        <v>40</v>
      </c>
      <c r="C58" s="13" t="s">
        <v>27</v>
      </c>
      <c r="D58" s="21"/>
      <c r="E58" s="21"/>
      <c r="F58" s="21"/>
      <c r="G58" s="21"/>
      <c r="H58" s="28">
        <v>0</v>
      </c>
      <c r="I58" s="28">
        <v>0</v>
      </c>
      <c r="J58" s="23"/>
    </row>
    <row r="59" spans="1:10" outlineLevel="1" x14ac:dyDescent="0.2">
      <c r="A59" s="16"/>
      <c r="B59" s="16" t="s">
        <v>42</v>
      </c>
      <c r="C59" s="13" t="s">
        <v>23</v>
      </c>
      <c r="D59" s="21"/>
      <c r="E59" s="21"/>
      <c r="F59" s="21"/>
      <c r="G59" s="21"/>
      <c r="H59" s="28">
        <v>0</v>
      </c>
      <c r="I59" s="28">
        <v>0</v>
      </c>
      <c r="J59" s="23"/>
    </row>
    <row r="60" spans="1:10" outlineLevel="1" x14ac:dyDescent="0.2">
      <c r="A60" s="16"/>
      <c r="B60" s="16" t="s">
        <v>25</v>
      </c>
      <c r="C60" s="13" t="s">
        <v>11</v>
      </c>
      <c r="D60" s="21"/>
      <c r="E60" s="21"/>
      <c r="F60" s="21"/>
      <c r="G60" s="21"/>
      <c r="H60" s="28">
        <v>0</v>
      </c>
      <c r="I60" s="28">
        <v>0</v>
      </c>
      <c r="J60" s="23"/>
    </row>
    <row r="61" spans="1:10" outlineLevel="1" x14ac:dyDescent="0.2">
      <c r="A61" s="16"/>
      <c r="B61" s="31" t="s">
        <v>43</v>
      </c>
      <c r="C61" s="13" t="s">
        <v>11</v>
      </c>
      <c r="D61" s="21"/>
      <c r="E61" s="21"/>
      <c r="F61" s="21"/>
      <c r="G61" s="21"/>
      <c r="H61" s="28">
        <v>0</v>
      </c>
      <c r="I61" s="28">
        <v>0</v>
      </c>
      <c r="J61" s="23"/>
    </row>
    <row r="62" spans="1:10" outlineLevel="1" x14ac:dyDescent="0.2">
      <c r="A62" s="16"/>
      <c r="B62" s="31" t="s">
        <v>29</v>
      </c>
      <c r="C62" s="13" t="s">
        <v>11</v>
      </c>
      <c r="D62" s="21"/>
      <c r="E62" s="21"/>
      <c r="F62" s="21"/>
      <c r="G62" s="21"/>
      <c r="H62" s="28">
        <v>0</v>
      </c>
      <c r="I62" s="28">
        <v>0</v>
      </c>
      <c r="J62" s="23"/>
    </row>
    <row r="63" spans="1:10" outlineLevel="1" x14ac:dyDescent="0.2">
      <c r="A63" s="16"/>
      <c r="B63" s="16" t="s">
        <v>44</v>
      </c>
      <c r="C63" s="13" t="s">
        <v>11</v>
      </c>
      <c r="D63" s="21"/>
      <c r="E63" s="21"/>
      <c r="F63" s="21"/>
      <c r="G63" s="21"/>
      <c r="H63" s="28">
        <v>0</v>
      </c>
      <c r="I63" s="28">
        <v>0</v>
      </c>
      <c r="J63" s="23"/>
    </row>
    <row r="64" spans="1:10" outlineLevel="1" x14ac:dyDescent="0.2">
      <c r="A64" s="16"/>
      <c r="B64" s="32" t="s">
        <v>45</v>
      </c>
      <c r="C64" s="10" t="s">
        <v>11</v>
      </c>
      <c r="D64" s="59"/>
      <c r="E64" s="59"/>
      <c r="F64" s="59"/>
      <c r="G64" s="59"/>
      <c r="H64" s="89">
        <v>0</v>
      </c>
      <c r="I64" s="90"/>
      <c r="J64" s="23"/>
    </row>
    <row r="65" spans="1:10" outlineLevel="1" x14ac:dyDescent="0.2">
      <c r="A65" s="16"/>
      <c r="B65" s="32" t="s">
        <v>46</v>
      </c>
      <c r="C65" s="10"/>
      <c r="D65" s="59"/>
      <c r="E65" s="59"/>
      <c r="F65" s="59"/>
      <c r="G65" s="59"/>
      <c r="H65" s="89">
        <v>0</v>
      </c>
      <c r="I65" s="90"/>
      <c r="J65" s="23"/>
    </row>
    <row r="66" spans="1:10" ht="38.25" outlineLevel="1" x14ac:dyDescent="0.2">
      <c r="A66" s="16"/>
      <c r="B66" s="34" t="s">
        <v>47</v>
      </c>
      <c r="C66" s="10" t="s">
        <v>11</v>
      </c>
      <c r="D66" s="59"/>
      <c r="E66" s="59"/>
      <c r="F66" s="59"/>
      <c r="G66" s="59"/>
      <c r="H66" s="89">
        <v>0</v>
      </c>
      <c r="I66" s="90"/>
      <c r="J66" s="23"/>
    </row>
    <row r="67" spans="1:10" outlineLevel="1" x14ac:dyDescent="0.2">
      <c r="A67" s="16"/>
      <c r="B67" s="34" t="s">
        <v>48</v>
      </c>
      <c r="C67" s="10" t="s">
        <v>11</v>
      </c>
      <c r="D67" s="59"/>
      <c r="E67" s="59"/>
      <c r="F67" s="59"/>
      <c r="G67" s="59"/>
      <c r="H67" s="89">
        <v>0</v>
      </c>
      <c r="I67" s="90"/>
      <c r="J67" s="23"/>
    </row>
    <row r="68" spans="1:10" ht="14.25" outlineLevel="1" x14ac:dyDescent="0.2">
      <c r="A68" s="10">
        <v>2</v>
      </c>
      <c r="B68" s="11" t="s">
        <v>49</v>
      </c>
      <c r="C68" s="10" t="s">
        <v>11</v>
      </c>
      <c r="D68" s="12">
        <f>D71+D72+D80+D90</f>
        <v>12726.315316324359</v>
      </c>
      <c r="E68" s="12">
        <f t="shared" ref="E68:G68" si="5">E71+E72+E80+E90</f>
        <v>11780.861989694702</v>
      </c>
      <c r="F68" s="12">
        <f t="shared" si="5"/>
        <v>10931.351277615648</v>
      </c>
      <c r="G68" s="12">
        <f t="shared" si="5"/>
        <v>14183.005359294588</v>
      </c>
      <c r="H68" s="91">
        <f t="shared" ref="H68" si="6">SUM(D68:G68)</f>
        <v>49621.533942929294</v>
      </c>
      <c r="I68" s="110"/>
      <c r="J68" s="16"/>
    </row>
    <row r="69" spans="1:10" outlineLevel="1" x14ac:dyDescent="0.2">
      <c r="A69" s="19"/>
      <c r="B69" s="32" t="s">
        <v>50</v>
      </c>
      <c r="C69" s="13"/>
      <c r="D69" s="35"/>
      <c r="E69" s="35"/>
      <c r="F69" s="35"/>
      <c r="G69" s="35"/>
      <c r="H69" s="108"/>
      <c r="I69" s="109"/>
      <c r="J69" s="23"/>
    </row>
    <row r="70" spans="1:10" outlineLevel="1" x14ac:dyDescent="0.2">
      <c r="A70" s="19"/>
      <c r="B70" s="16" t="s">
        <v>51</v>
      </c>
      <c r="C70" s="13" t="s">
        <v>27</v>
      </c>
      <c r="D70" s="24">
        <v>101.715</v>
      </c>
      <c r="E70" s="24">
        <v>219.72399999999999</v>
      </c>
      <c r="F70" s="24">
        <v>243.959</v>
      </c>
      <c r="G70" s="24">
        <v>112.346</v>
      </c>
      <c r="H70" s="98">
        <f t="shared" ref="H70:H78" si="7">SUM(D70:G70)</f>
        <v>677.74399999999991</v>
      </c>
      <c r="I70" s="99"/>
      <c r="J70" s="23"/>
    </row>
    <row r="71" spans="1:10" outlineLevel="1" x14ac:dyDescent="0.2">
      <c r="A71" s="19"/>
      <c r="B71" s="16" t="s">
        <v>52</v>
      </c>
      <c r="C71" s="13" t="s">
        <v>11</v>
      </c>
      <c r="D71" s="24">
        <v>253.74566999999999</v>
      </c>
      <c r="E71" s="24">
        <v>489.77647999999999</v>
      </c>
      <c r="F71" s="24">
        <v>582.09878000000003</v>
      </c>
      <c r="G71" s="24">
        <v>288.2371</v>
      </c>
      <c r="H71" s="98">
        <f t="shared" si="7"/>
        <v>1613.8580300000001</v>
      </c>
      <c r="I71" s="99"/>
      <c r="J71" s="23"/>
    </row>
    <row r="72" spans="1:10" ht="14.25" outlineLevel="1" x14ac:dyDescent="0.2">
      <c r="A72" s="19"/>
      <c r="B72" s="32" t="s">
        <v>53</v>
      </c>
      <c r="C72" s="10" t="s">
        <v>11</v>
      </c>
      <c r="D72" s="36">
        <v>4422.79817</v>
      </c>
      <c r="E72" s="36">
        <v>2753.1363700000002</v>
      </c>
      <c r="F72" s="36">
        <v>2064.9231500000001</v>
      </c>
      <c r="G72" s="36">
        <v>4310.1889300000003</v>
      </c>
      <c r="H72" s="125">
        <f t="shared" si="7"/>
        <v>13551.046620000001</v>
      </c>
      <c r="I72" s="126"/>
      <c r="J72" s="23"/>
    </row>
    <row r="73" spans="1:10" outlineLevel="1" x14ac:dyDescent="0.2">
      <c r="A73" s="19"/>
      <c r="B73" s="16" t="s">
        <v>40</v>
      </c>
      <c r="C73" s="13" t="s">
        <v>27</v>
      </c>
      <c r="D73" s="23">
        <v>6.2789999999999999</v>
      </c>
      <c r="E73" s="23">
        <v>3.9020000000000001</v>
      </c>
      <c r="F73" s="23">
        <v>3.282</v>
      </c>
      <c r="G73" s="24">
        <v>7.17</v>
      </c>
      <c r="H73" s="98">
        <f t="shared" si="7"/>
        <v>20.633000000000003</v>
      </c>
      <c r="I73" s="99"/>
      <c r="J73" s="23"/>
    </row>
    <row r="74" spans="1:10" outlineLevel="1" x14ac:dyDescent="0.2">
      <c r="A74" s="19"/>
      <c r="B74" s="16" t="s">
        <v>42</v>
      </c>
      <c r="C74" s="13" t="s">
        <v>23</v>
      </c>
      <c r="D74" s="35"/>
      <c r="E74" s="35"/>
      <c r="F74" s="35"/>
      <c r="G74" s="35"/>
      <c r="H74" s="106"/>
      <c r="I74" s="107"/>
      <c r="J74" s="23"/>
    </row>
    <row r="75" spans="1:10" outlineLevel="1" x14ac:dyDescent="0.2">
      <c r="A75" s="19"/>
      <c r="B75" s="16" t="s">
        <v>25</v>
      </c>
      <c r="C75" s="13" t="s">
        <v>11</v>
      </c>
      <c r="D75" s="35"/>
      <c r="E75" s="35"/>
      <c r="F75" s="35"/>
      <c r="G75" s="35"/>
      <c r="H75" s="106"/>
      <c r="I75" s="107"/>
      <c r="J75" s="23"/>
    </row>
    <row r="76" spans="1:10" outlineLevel="1" x14ac:dyDescent="0.2">
      <c r="A76" s="19"/>
      <c r="B76" s="31" t="s">
        <v>43</v>
      </c>
      <c r="C76" s="13" t="s">
        <v>11</v>
      </c>
      <c r="D76" s="35"/>
      <c r="E76" s="35"/>
      <c r="F76" s="35"/>
      <c r="G76" s="35"/>
      <c r="H76" s="106"/>
      <c r="I76" s="107"/>
      <c r="J76" s="23"/>
    </row>
    <row r="77" spans="1:10" outlineLevel="1" x14ac:dyDescent="0.2">
      <c r="A77" s="19"/>
      <c r="B77" s="31" t="s">
        <v>29</v>
      </c>
      <c r="C77" s="13" t="s">
        <v>11</v>
      </c>
      <c r="D77" s="35"/>
      <c r="E77" s="35"/>
      <c r="F77" s="35"/>
      <c r="G77" s="35"/>
      <c r="H77" s="106"/>
      <c r="I77" s="107"/>
      <c r="J77" s="23"/>
    </row>
    <row r="78" spans="1:10" outlineLevel="1" x14ac:dyDescent="0.2">
      <c r="A78" s="19"/>
      <c r="B78" s="16" t="s">
        <v>30</v>
      </c>
      <c r="C78" s="13" t="s">
        <v>11</v>
      </c>
      <c r="D78" s="24">
        <v>4422.79817</v>
      </c>
      <c r="E78" s="24">
        <v>2753.1363700000002</v>
      </c>
      <c r="F78" s="24">
        <v>2064.9231500000001</v>
      </c>
      <c r="G78" s="24">
        <v>4310.1889300000003</v>
      </c>
      <c r="H78" s="98">
        <f t="shared" si="7"/>
        <v>13551.046620000001</v>
      </c>
      <c r="I78" s="99"/>
      <c r="J78" s="23"/>
    </row>
    <row r="79" spans="1:10" outlineLevel="1" x14ac:dyDescent="0.2">
      <c r="A79" s="19"/>
      <c r="B79" s="16"/>
      <c r="C79" s="13"/>
      <c r="D79" s="35"/>
      <c r="E79" s="35"/>
      <c r="F79" s="35"/>
      <c r="G79" s="35"/>
      <c r="H79" s="108"/>
      <c r="I79" s="109"/>
      <c r="J79" s="23"/>
    </row>
    <row r="80" spans="1:10" ht="14.25" outlineLevel="1" x14ac:dyDescent="0.2">
      <c r="A80" s="19"/>
      <c r="B80" s="11" t="s">
        <v>54</v>
      </c>
      <c r="C80" s="10" t="s">
        <v>11</v>
      </c>
      <c r="D80" s="63">
        <f>SUM(D81:D85)-D84</f>
        <v>7419.8348028488181</v>
      </c>
      <c r="E80" s="82">
        <f t="shared" ref="E80:G80" si="8">SUM(E81:E85)-E84</f>
        <v>7790.2743074734453</v>
      </c>
      <c r="F80" s="82">
        <f t="shared" si="8"/>
        <v>7491.5971955547902</v>
      </c>
      <c r="G80" s="82">
        <f t="shared" si="8"/>
        <v>8613.9111326647471</v>
      </c>
      <c r="H80" s="102">
        <f>SUM(D80:G80)</f>
        <v>31315.617438541802</v>
      </c>
      <c r="I80" s="103"/>
      <c r="J80" s="16"/>
    </row>
    <row r="81" spans="1:12" ht="15" outlineLevel="1" x14ac:dyDescent="0.2">
      <c r="A81" s="19"/>
      <c r="B81" s="37" t="s">
        <v>55</v>
      </c>
      <c r="C81" s="13" t="s">
        <v>11</v>
      </c>
      <c r="D81" s="62">
        <v>6.7128680818928235</v>
      </c>
      <c r="E81" s="62">
        <v>7.2686684075175538</v>
      </c>
      <c r="F81" s="62">
        <v>7.4590293808463946</v>
      </c>
      <c r="G81" s="62">
        <v>61.748910265662481</v>
      </c>
      <c r="H81" s="98">
        <f>SUM(D81:G81)</f>
        <v>83.18947613591925</v>
      </c>
      <c r="I81" s="99"/>
      <c r="J81" s="23"/>
    </row>
    <row r="82" spans="1:12" ht="15" outlineLevel="1" x14ac:dyDescent="0.2">
      <c r="A82" s="19"/>
      <c r="B82" s="39" t="s">
        <v>56</v>
      </c>
      <c r="C82" s="13" t="s">
        <v>11</v>
      </c>
      <c r="D82" s="62">
        <v>605.29892412576305</v>
      </c>
      <c r="E82" s="62">
        <v>51.694838379772364</v>
      </c>
      <c r="F82" s="62">
        <v>251.85224513531321</v>
      </c>
      <c r="G82" s="62">
        <v>704.17819169147788</v>
      </c>
      <c r="H82" s="98">
        <f t="shared" ref="H82:H85" si="9">SUM(D82:G82)</f>
        <v>1613.0241993323266</v>
      </c>
      <c r="I82" s="99"/>
      <c r="J82" s="23"/>
    </row>
    <row r="83" spans="1:12" ht="15" outlineLevel="1" x14ac:dyDescent="0.2">
      <c r="A83" s="19"/>
      <c r="B83" s="37" t="s">
        <v>57</v>
      </c>
      <c r="C83" s="13" t="s">
        <v>11</v>
      </c>
      <c r="D83" s="62">
        <v>2191.5796957141424</v>
      </c>
      <c r="E83" s="62">
        <v>2712.9253089396989</v>
      </c>
      <c r="F83" s="62">
        <v>2806.1788500546395</v>
      </c>
      <c r="G83" s="62">
        <v>3370.554268472898</v>
      </c>
      <c r="H83" s="98">
        <f t="shared" si="9"/>
        <v>11081.238123181378</v>
      </c>
      <c r="I83" s="99"/>
      <c r="J83" s="23"/>
    </row>
    <row r="84" spans="1:12" ht="15" outlineLevel="1" x14ac:dyDescent="0.2">
      <c r="A84" s="19"/>
      <c r="B84" s="37" t="s">
        <v>58</v>
      </c>
      <c r="C84" s="13" t="s">
        <v>59</v>
      </c>
      <c r="D84" s="62">
        <v>12.290695550793055</v>
      </c>
      <c r="E84" s="62">
        <v>15.558453062068558</v>
      </c>
      <c r="F84" s="62">
        <v>16.498056819972085</v>
      </c>
      <c r="G84" s="62">
        <v>19.607520240496349</v>
      </c>
      <c r="H84" s="98">
        <f t="shared" si="9"/>
        <v>63.954725673330046</v>
      </c>
      <c r="I84" s="99"/>
      <c r="J84" s="23"/>
    </row>
    <row r="85" spans="1:12" ht="15" outlineLevel="1" x14ac:dyDescent="0.2">
      <c r="A85" s="19"/>
      <c r="B85" s="39" t="s">
        <v>60</v>
      </c>
      <c r="C85" s="13" t="s">
        <v>11</v>
      </c>
      <c r="D85" s="62">
        <v>4616.2433149270209</v>
      </c>
      <c r="E85" s="62">
        <v>5018.385491746456</v>
      </c>
      <c r="F85" s="62">
        <v>4426.1070709839905</v>
      </c>
      <c r="G85" s="62">
        <v>4477.4297622347103</v>
      </c>
      <c r="H85" s="98">
        <f t="shared" si="9"/>
        <v>18538.16563989218</v>
      </c>
      <c r="I85" s="99"/>
      <c r="J85" s="23"/>
    </row>
    <row r="86" spans="1:12" ht="15" outlineLevel="1" x14ac:dyDescent="0.2">
      <c r="A86" s="19"/>
      <c r="B86" s="39" t="s">
        <v>46</v>
      </c>
      <c r="C86" s="13"/>
      <c r="D86" s="35"/>
      <c r="E86" s="35"/>
      <c r="F86" s="35"/>
      <c r="G86" s="35"/>
      <c r="H86" s="98"/>
      <c r="I86" s="99"/>
      <c r="J86" s="23"/>
    </row>
    <row r="87" spans="1:12" ht="15" outlineLevel="1" x14ac:dyDescent="0.2">
      <c r="A87" s="19"/>
      <c r="B87" s="41" t="s">
        <v>61</v>
      </c>
      <c r="C87" s="13" t="s">
        <v>11</v>
      </c>
      <c r="D87" s="64">
        <v>0</v>
      </c>
      <c r="E87" s="64">
        <v>0</v>
      </c>
      <c r="F87" s="64">
        <v>0</v>
      </c>
      <c r="G87" s="64">
        <v>0</v>
      </c>
      <c r="H87" s="96">
        <f t="shared" ref="H87:H88" si="10">SUM(D87:G87)</f>
        <v>0</v>
      </c>
      <c r="I87" s="97"/>
      <c r="J87" s="23"/>
    </row>
    <row r="88" spans="1:12" ht="15" outlineLevel="1" x14ac:dyDescent="0.2">
      <c r="A88" s="19"/>
      <c r="B88" s="41" t="s">
        <v>62</v>
      </c>
      <c r="C88" s="13" t="s">
        <v>11</v>
      </c>
      <c r="D88" s="65">
        <v>69.985902719254042</v>
      </c>
      <c r="E88" s="65">
        <v>78.693690821464784</v>
      </c>
      <c r="F88" s="65">
        <v>286.18231985824031</v>
      </c>
      <c r="G88" s="65">
        <v>132.26931280614613</v>
      </c>
      <c r="H88" s="94">
        <f t="shared" si="10"/>
        <v>567.13122620510524</v>
      </c>
      <c r="I88" s="95"/>
      <c r="J88" s="23"/>
    </row>
    <row r="89" spans="1:12" ht="15" outlineLevel="1" x14ac:dyDescent="0.2">
      <c r="A89" s="19"/>
      <c r="B89" s="39"/>
      <c r="C89" s="13"/>
      <c r="D89" s="35"/>
      <c r="E89" s="35"/>
      <c r="F89" s="35"/>
      <c r="G89" s="35"/>
      <c r="H89" s="100"/>
      <c r="I89" s="101"/>
      <c r="J89" s="23"/>
    </row>
    <row r="90" spans="1:12" ht="14.25" outlineLevel="1" x14ac:dyDescent="0.2">
      <c r="A90" s="19"/>
      <c r="B90" s="11" t="s">
        <v>63</v>
      </c>
      <c r="C90" s="10" t="s">
        <v>11</v>
      </c>
      <c r="D90" s="45">
        <f>SUM(D94:D99)</f>
        <v>629.93667347554049</v>
      </c>
      <c r="E90" s="45">
        <f t="shared" ref="E90:G90" si="11">SUM(E94:E99)</f>
        <v>747.67483222125611</v>
      </c>
      <c r="F90" s="45">
        <f t="shared" si="11"/>
        <v>792.73215206085786</v>
      </c>
      <c r="G90" s="45">
        <f t="shared" si="11"/>
        <v>970.66819662983926</v>
      </c>
      <c r="H90" s="102">
        <f>SUM(D90:G90)</f>
        <v>3141.0118543874937</v>
      </c>
      <c r="I90" s="103"/>
      <c r="J90" s="16"/>
      <c r="K90" s="81">
        <f>H80+H90</f>
        <v>34456.629292929298</v>
      </c>
    </row>
    <row r="91" spans="1:12" ht="15" outlineLevel="1" x14ac:dyDescent="0.2">
      <c r="A91" s="19"/>
      <c r="B91" s="44" t="s">
        <v>64</v>
      </c>
      <c r="C91" s="13" t="s">
        <v>11</v>
      </c>
      <c r="D91" s="64">
        <v>0</v>
      </c>
      <c r="E91" s="64">
        <v>0</v>
      </c>
      <c r="F91" s="64">
        <v>0</v>
      </c>
      <c r="G91" s="64">
        <v>0</v>
      </c>
      <c r="H91" s="96">
        <f t="shared" ref="H91:H112" si="12">SUM(D91:G91)</f>
        <v>0</v>
      </c>
      <c r="I91" s="97"/>
      <c r="J91" s="23"/>
    </row>
    <row r="92" spans="1:12" ht="15" outlineLevel="1" x14ac:dyDescent="0.2">
      <c r="A92" s="19"/>
      <c r="B92" s="44" t="s">
        <v>65</v>
      </c>
      <c r="C92" s="13" t="s">
        <v>11</v>
      </c>
      <c r="D92" s="64">
        <f>SUM(D94:D98)</f>
        <v>598.78512207021413</v>
      </c>
      <c r="E92" s="83">
        <f t="shared" ref="E92:G92" si="13">SUM(E94:E98)</f>
        <v>708.07594572365406</v>
      </c>
      <c r="F92" s="83">
        <f t="shared" si="13"/>
        <v>749.75274982221981</v>
      </c>
      <c r="G92" s="83">
        <f t="shared" si="13"/>
        <v>920.02207175956846</v>
      </c>
      <c r="H92" s="98">
        <f t="shared" si="12"/>
        <v>2976.6358893756565</v>
      </c>
      <c r="I92" s="99"/>
      <c r="J92" s="23"/>
    </row>
    <row r="93" spans="1:12" ht="15" outlineLevel="1" x14ac:dyDescent="0.2">
      <c r="A93" s="19"/>
      <c r="B93" s="44" t="s">
        <v>46</v>
      </c>
      <c r="C93" s="13"/>
      <c r="D93" s="64"/>
      <c r="E93" s="64"/>
      <c r="F93" s="64"/>
      <c r="G93" s="64"/>
      <c r="H93" s="98"/>
      <c r="I93" s="99"/>
      <c r="J93" s="23"/>
    </row>
    <row r="94" spans="1:12" ht="15" outlineLevel="1" x14ac:dyDescent="0.2">
      <c r="A94" s="19"/>
      <c r="B94" s="46" t="s">
        <v>66</v>
      </c>
      <c r="C94" s="13" t="s">
        <v>11</v>
      </c>
      <c r="D94" s="47">
        <v>597.07985434917464</v>
      </c>
      <c r="E94" s="47">
        <v>705.95403069594499</v>
      </c>
      <c r="F94" s="47">
        <v>747.54698534423483</v>
      </c>
      <c r="G94" s="47">
        <v>917.42790415606419</v>
      </c>
      <c r="H94" s="94">
        <f t="shared" si="12"/>
        <v>2968.0087745454184</v>
      </c>
      <c r="I94" s="95"/>
      <c r="J94" s="23"/>
      <c r="L94" s="136">
        <f>H11</f>
        <v>36296.047890000002</v>
      </c>
    </row>
    <row r="95" spans="1:12" ht="15" outlineLevel="1" x14ac:dyDescent="0.2">
      <c r="A95" s="19"/>
      <c r="B95" s="46" t="s">
        <v>67</v>
      </c>
      <c r="C95" s="13" t="s">
        <v>11</v>
      </c>
      <c r="D95" s="47">
        <v>0</v>
      </c>
      <c r="E95" s="47">
        <v>0</v>
      </c>
      <c r="F95" s="47">
        <v>0</v>
      </c>
      <c r="G95" s="47">
        <v>0</v>
      </c>
      <c r="H95" s="96">
        <f t="shared" si="12"/>
        <v>0</v>
      </c>
      <c r="I95" s="97"/>
      <c r="J95" s="23"/>
      <c r="L95" s="136">
        <f>SUM(L96:L99)</f>
        <v>49621.533942929302</v>
      </c>
    </row>
    <row r="96" spans="1:12" s="49" customFormat="1" ht="25.5" x14ac:dyDescent="0.2">
      <c r="A96" s="19"/>
      <c r="B96" s="46" t="s">
        <v>68</v>
      </c>
      <c r="C96" s="13" t="s">
        <v>11</v>
      </c>
      <c r="D96" s="131">
        <v>1.7052677210394631</v>
      </c>
      <c r="E96" s="131">
        <v>2.1219150277090204</v>
      </c>
      <c r="F96" s="131">
        <v>2.2057644779849821</v>
      </c>
      <c r="G96" s="131">
        <v>2.5941676035042756</v>
      </c>
      <c r="H96" s="128">
        <v>8.6271148302377405</v>
      </c>
      <c r="I96" s="129"/>
      <c r="J96" s="130" t="s">
        <v>93</v>
      </c>
      <c r="L96" s="135">
        <f>SUM(D71:G71)</f>
        <v>1613.8580300000001</v>
      </c>
    </row>
    <row r="97" spans="1:19" ht="15" x14ac:dyDescent="0.2">
      <c r="A97" s="29"/>
      <c r="B97" s="46" t="s">
        <v>69</v>
      </c>
      <c r="C97" s="13" t="s">
        <v>11</v>
      </c>
      <c r="D97" s="64">
        <v>0</v>
      </c>
      <c r="E97" s="64">
        <v>0</v>
      </c>
      <c r="F97" s="64">
        <v>0</v>
      </c>
      <c r="G97" s="64">
        <v>0</v>
      </c>
      <c r="H97" s="96">
        <f t="shared" si="12"/>
        <v>0</v>
      </c>
      <c r="I97" s="97"/>
      <c r="J97" s="48"/>
      <c r="L97" s="135">
        <f>SUM(D72:G72)</f>
        <v>13551.046620000001</v>
      </c>
    </row>
    <row r="98" spans="1:19" ht="15" x14ac:dyDescent="0.2">
      <c r="A98" s="19"/>
      <c r="B98" s="46" t="s">
        <v>70</v>
      </c>
      <c r="C98" s="13" t="s">
        <v>11</v>
      </c>
      <c r="D98" s="64">
        <v>0</v>
      </c>
      <c r="E98" s="64">
        <v>0</v>
      </c>
      <c r="F98" s="64">
        <v>0</v>
      </c>
      <c r="G98" s="64">
        <v>0</v>
      </c>
      <c r="H98" s="96">
        <f t="shared" si="12"/>
        <v>0</v>
      </c>
      <c r="I98" s="97"/>
      <c r="J98" s="23"/>
      <c r="L98" s="135">
        <f>SUM(D81:G86)-SUM(D84:G84)</f>
        <v>31315.617438541805</v>
      </c>
      <c r="M98" s="132">
        <f>L98+L99</f>
        <v>34456.629292929298</v>
      </c>
      <c r="N98" s="1">
        <v>34456.624318747621</v>
      </c>
      <c r="O98" s="133">
        <f>M98-N98</f>
        <v>4.9741816765163094E-3</v>
      </c>
    </row>
    <row r="99" spans="1:19" ht="25.5" x14ac:dyDescent="0.2">
      <c r="A99" s="19"/>
      <c r="B99" s="44" t="s">
        <v>71</v>
      </c>
      <c r="C99" s="13" t="s">
        <v>11</v>
      </c>
      <c r="D99" s="127">
        <f>31151.5514053264/1000</f>
        <v>31.151551405326401</v>
      </c>
      <c r="E99" s="127">
        <f>39598.886497602/1000</f>
        <v>39.598886497602102</v>
      </c>
      <c r="F99" s="127">
        <f>42979.402238638/1000</f>
        <v>42.979402238638002</v>
      </c>
      <c r="G99" s="127">
        <f>50646.1248702708/1000</f>
        <v>50.646124870270803</v>
      </c>
      <c r="H99" s="128">
        <f t="shared" si="12"/>
        <v>164.37596501183731</v>
      </c>
      <c r="I99" s="129"/>
      <c r="J99" s="130" t="s">
        <v>93</v>
      </c>
      <c r="L99" s="135">
        <f>SUM(D94:G99)</f>
        <v>3141.0118543874933</v>
      </c>
    </row>
    <row r="100" spans="1:19" ht="15" x14ac:dyDescent="0.2">
      <c r="A100" s="19"/>
      <c r="B100" s="44" t="s">
        <v>72</v>
      </c>
      <c r="C100" s="13" t="s">
        <v>11</v>
      </c>
      <c r="D100" s="64">
        <v>0</v>
      </c>
      <c r="E100" s="64">
        <v>0</v>
      </c>
      <c r="F100" s="64">
        <v>0</v>
      </c>
      <c r="G100" s="64">
        <v>0</v>
      </c>
      <c r="H100" s="89">
        <f t="shared" si="12"/>
        <v>0</v>
      </c>
      <c r="I100" s="90"/>
      <c r="J100" s="23"/>
    </row>
    <row r="101" spans="1:19" ht="15" x14ac:dyDescent="0.2">
      <c r="A101" s="19"/>
      <c r="B101" s="44" t="s">
        <v>46</v>
      </c>
      <c r="C101" s="13"/>
      <c r="D101" s="64"/>
      <c r="E101" s="64"/>
      <c r="F101" s="64"/>
      <c r="G101" s="64"/>
      <c r="H101" s="89"/>
      <c r="I101" s="90"/>
      <c r="J101" s="23"/>
      <c r="L101" s="136">
        <f>L94-L95</f>
        <v>-13325.4860529293</v>
      </c>
    </row>
    <row r="102" spans="1:19" ht="15" x14ac:dyDescent="0.25">
      <c r="A102" s="19"/>
      <c r="B102" s="46" t="s">
        <v>73</v>
      </c>
      <c r="C102" s="13" t="s">
        <v>11</v>
      </c>
      <c r="D102" s="64">
        <v>0</v>
      </c>
      <c r="E102" s="64">
        <v>0</v>
      </c>
      <c r="F102" s="64">
        <v>0</v>
      </c>
      <c r="G102" s="64">
        <v>0</v>
      </c>
      <c r="H102" s="89">
        <f t="shared" si="12"/>
        <v>0</v>
      </c>
      <c r="I102" s="90"/>
      <c r="J102" s="23"/>
      <c r="M102"/>
      <c r="N102"/>
      <c r="O102"/>
      <c r="P102"/>
      <c r="Q102"/>
      <c r="R102"/>
      <c r="S102"/>
    </row>
    <row r="103" spans="1:19" ht="15" x14ac:dyDescent="0.25">
      <c r="A103" s="19"/>
      <c r="B103" s="46" t="s">
        <v>74</v>
      </c>
      <c r="C103" s="13" t="s">
        <v>11</v>
      </c>
      <c r="D103" s="64">
        <v>0</v>
      </c>
      <c r="E103" s="64">
        <v>0</v>
      </c>
      <c r="F103" s="64">
        <v>0</v>
      </c>
      <c r="G103" s="64">
        <v>0</v>
      </c>
      <c r="H103" s="89">
        <f t="shared" si="12"/>
        <v>0</v>
      </c>
      <c r="I103" s="90"/>
      <c r="J103" s="23"/>
      <c r="M103"/>
      <c r="N103"/>
      <c r="O103"/>
      <c r="P103"/>
      <c r="Q103"/>
      <c r="R103"/>
      <c r="S103"/>
    </row>
    <row r="104" spans="1:19" ht="15" x14ac:dyDescent="0.25">
      <c r="A104" s="19"/>
      <c r="B104" s="46" t="s">
        <v>75</v>
      </c>
      <c r="C104" s="13" t="s">
        <v>11</v>
      </c>
      <c r="D104" s="64">
        <v>0</v>
      </c>
      <c r="E104" s="64">
        <v>0</v>
      </c>
      <c r="F104" s="64">
        <v>0</v>
      </c>
      <c r="G104" s="64">
        <v>0</v>
      </c>
      <c r="H104" s="96">
        <f t="shared" si="12"/>
        <v>0</v>
      </c>
      <c r="I104" s="97"/>
      <c r="J104" s="23"/>
      <c r="M104"/>
      <c r="N104"/>
      <c r="O104"/>
      <c r="P104"/>
      <c r="Q104"/>
      <c r="R104"/>
      <c r="S104"/>
    </row>
    <row r="105" spans="1:19" ht="15" x14ac:dyDescent="0.25">
      <c r="A105" s="19"/>
      <c r="B105" s="44" t="s">
        <v>76</v>
      </c>
      <c r="C105" s="13" t="s">
        <v>11</v>
      </c>
      <c r="D105" s="64">
        <v>0</v>
      </c>
      <c r="E105" s="64">
        <v>0</v>
      </c>
      <c r="F105" s="64">
        <v>0</v>
      </c>
      <c r="G105" s="64">
        <v>0</v>
      </c>
      <c r="H105" s="89">
        <f t="shared" si="12"/>
        <v>0</v>
      </c>
      <c r="I105" s="90"/>
      <c r="J105" s="23"/>
      <c r="M105"/>
      <c r="N105"/>
      <c r="O105"/>
      <c r="P105"/>
      <c r="Q105"/>
      <c r="R105"/>
      <c r="S105"/>
    </row>
    <row r="106" spans="1:19" ht="15" x14ac:dyDescent="0.2">
      <c r="A106" s="19"/>
      <c r="B106" s="44" t="s">
        <v>77</v>
      </c>
      <c r="C106" s="13" t="s">
        <v>11</v>
      </c>
      <c r="D106" s="64">
        <v>0</v>
      </c>
      <c r="E106" s="64">
        <v>0</v>
      </c>
      <c r="F106" s="64">
        <v>0</v>
      </c>
      <c r="G106" s="64">
        <v>0</v>
      </c>
      <c r="H106" s="89">
        <f t="shared" si="12"/>
        <v>0</v>
      </c>
      <c r="I106" s="90"/>
      <c r="J106" s="23"/>
    </row>
    <row r="107" spans="1:19" ht="15" x14ac:dyDescent="0.2">
      <c r="A107" s="19"/>
      <c r="B107" s="44" t="s">
        <v>46</v>
      </c>
      <c r="C107" s="13"/>
      <c r="D107" s="64"/>
      <c r="E107" s="64"/>
      <c r="F107" s="64"/>
      <c r="G107" s="64"/>
      <c r="H107" s="89"/>
      <c r="I107" s="90"/>
      <c r="J107" s="23"/>
    </row>
    <row r="108" spans="1:19" ht="15" x14ac:dyDescent="0.2">
      <c r="A108" s="19"/>
      <c r="B108" s="46" t="s">
        <v>78</v>
      </c>
      <c r="C108" s="13" t="s">
        <v>11</v>
      </c>
      <c r="D108" s="64">
        <v>0</v>
      </c>
      <c r="E108" s="64">
        <v>0</v>
      </c>
      <c r="F108" s="64">
        <v>0</v>
      </c>
      <c r="G108" s="64">
        <v>0</v>
      </c>
      <c r="H108" s="89">
        <f t="shared" si="12"/>
        <v>0</v>
      </c>
      <c r="I108" s="90"/>
      <c r="J108" s="23"/>
    </row>
    <row r="109" spans="1:19" ht="15" x14ac:dyDescent="0.2">
      <c r="A109" s="19"/>
      <c r="B109" s="46" t="s">
        <v>79</v>
      </c>
      <c r="C109" s="13" t="s">
        <v>11</v>
      </c>
      <c r="D109" s="64">
        <v>0</v>
      </c>
      <c r="E109" s="64">
        <v>0</v>
      </c>
      <c r="F109" s="64">
        <v>0</v>
      </c>
      <c r="G109" s="64">
        <v>0</v>
      </c>
      <c r="H109" s="89">
        <f t="shared" si="12"/>
        <v>0</v>
      </c>
      <c r="I109" s="90"/>
      <c r="J109" s="23"/>
    </row>
    <row r="110" spans="1:19" ht="15" x14ac:dyDescent="0.2">
      <c r="A110" s="19"/>
      <c r="B110" s="46" t="s">
        <v>80</v>
      </c>
      <c r="C110" s="13" t="s">
        <v>11</v>
      </c>
      <c r="D110" s="64">
        <v>0</v>
      </c>
      <c r="E110" s="64">
        <v>0</v>
      </c>
      <c r="F110" s="64">
        <v>0</v>
      </c>
      <c r="G110" s="64">
        <v>0</v>
      </c>
      <c r="H110" s="89">
        <f t="shared" si="12"/>
        <v>0</v>
      </c>
      <c r="I110" s="90"/>
      <c r="J110" s="23"/>
    </row>
    <row r="111" spans="1:19" ht="15" x14ac:dyDescent="0.2">
      <c r="A111" s="19"/>
      <c r="B111" s="46" t="s">
        <v>81</v>
      </c>
      <c r="C111" s="13" t="s">
        <v>11</v>
      </c>
      <c r="D111" s="64">
        <v>0</v>
      </c>
      <c r="E111" s="64">
        <v>0</v>
      </c>
      <c r="F111" s="64">
        <v>0</v>
      </c>
      <c r="G111" s="64">
        <v>0</v>
      </c>
      <c r="H111" s="89">
        <f t="shared" si="12"/>
        <v>0</v>
      </c>
      <c r="I111" s="90"/>
      <c r="J111" s="23"/>
    </row>
    <row r="112" spans="1:19" ht="15" x14ac:dyDescent="0.2">
      <c r="A112" s="19"/>
      <c r="B112" s="44" t="s">
        <v>82</v>
      </c>
      <c r="C112" s="13" t="s">
        <v>11</v>
      </c>
      <c r="D112" s="64">
        <v>0</v>
      </c>
      <c r="E112" s="64">
        <v>0</v>
      </c>
      <c r="F112" s="64">
        <v>0</v>
      </c>
      <c r="G112" s="64">
        <v>0</v>
      </c>
      <c r="H112" s="89">
        <f t="shared" si="12"/>
        <v>0</v>
      </c>
      <c r="I112" s="90"/>
      <c r="J112" s="23"/>
    </row>
    <row r="113" spans="1:10" ht="14.25" x14ac:dyDescent="0.2">
      <c r="A113" s="50" t="s">
        <v>83</v>
      </c>
      <c r="B113" s="11" t="s">
        <v>84</v>
      </c>
      <c r="C113" s="10" t="s">
        <v>11</v>
      </c>
      <c r="D113" s="51"/>
      <c r="E113" s="51"/>
      <c r="F113" s="51"/>
      <c r="G113" s="51"/>
      <c r="H113" s="91">
        <f>H11-H68</f>
        <v>-13325.486052929293</v>
      </c>
      <c r="I113" s="92"/>
      <c r="J113" s="16"/>
    </row>
    <row r="114" spans="1:10" x14ac:dyDescent="0.2">
      <c r="A114" s="1" t="s">
        <v>85</v>
      </c>
    </row>
    <row r="115" spans="1:10" ht="93" customHeight="1" x14ac:dyDescent="0.2">
      <c r="A115" s="93" t="s">
        <v>86</v>
      </c>
      <c r="B115" s="93"/>
      <c r="C115" s="93"/>
      <c r="D115" s="93"/>
      <c r="E115" s="93"/>
      <c r="F115" s="93"/>
      <c r="G115" s="93"/>
      <c r="H115" s="93"/>
      <c r="I115" s="93"/>
      <c r="J115" s="93"/>
    </row>
    <row r="116" spans="1:10" x14ac:dyDescent="0.2">
      <c r="A116" s="53"/>
      <c r="B116" s="53"/>
      <c r="C116" s="53"/>
      <c r="D116" s="53"/>
      <c r="E116" s="53"/>
      <c r="F116" s="53"/>
      <c r="G116" s="53"/>
      <c r="H116" s="55"/>
      <c r="I116" s="55"/>
      <c r="J116" s="53"/>
    </row>
    <row r="117" spans="1:10" x14ac:dyDescent="0.2">
      <c r="A117" s="54" t="s">
        <v>87</v>
      </c>
      <c r="B117" s="54"/>
    </row>
    <row r="119" spans="1:10" x14ac:dyDescent="0.2">
      <c r="A119" s="1" t="s">
        <v>88</v>
      </c>
    </row>
  </sheetData>
  <mergeCells count="63">
    <mergeCell ref="H113:I113"/>
    <mergeCell ref="A115:J115"/>
    <mergeCell ref="H107:I107"/>
    <mergeCell ref="H108:I108"/>
    <mergeCell ref="H109:I109"/>
    <mergeCell ref="H110:I110"/>
    <mergeCell ref="H111:I111"/>
    <mergeCell ref="H112:I112"/>
    <mergeCell ref="H106:I106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94:I94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82:I82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70:I70"/>
    <mergeCell ref="H11:I11"/>
    <mergeCell ref="J11:J12"/>
    <mergeCell ref="A12:A13"/>
    <mergeCell ref="B12:B13"/>
    <mergeCell ref="C12:C13"/>
    <mergeCell ref="H64:I64"/>
    <mergeCell ref="H65:I65"/>
    <mergeCell ref="H66:I66"/>
    <mergeCell ref="H67:I67"/>
    <mergeCell ref="H68:I68"/>
    <mergeCell ref="H69:I69"/>
    <mergeCell ref="D10:G10"/>
    <mergeCell ref="H10:I10"/>
    <mergeCell ref="A3:J3"/>
    <mergeCell ref="A4:J4"/>
    <mergeCell ref="A5:J5"/>
    <mergeCell ref="A7:J7"/>
    <mergeCell ref="A8:J8"/>
  </mergeCells>
  <printOptions horizontalCentered="1"/>
  <pageMargins left="0.62992125984251968" right="0.43307086614173229" top="0.35433070866141736" bottom="0.39370078740157483" header="0.31496062992125984" footer="0.31496062992125984"/>
  <pageSetup paperSize="9" scale="73" fitToHeight="2" orientation="portrait" r:id="rId1"/>
  <headerFooter alignWithMargins="0"/>
  <rowBreaks count="1" manualBreakCount="1">
    <brk id="79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 ТСО 2019_старый_неверн</vt:lpstr>
      <vt:lpstr>Отчет ТСО 2019_итог_откорректир</vt:lpstr>
      <vt:lpstr>'Отчет ТСО 2019_итог_откорректир'!Заголовки_для_печати</vt:lpstr>
      <vt:lpstr>'Отчет ТСО 2019_старый_неверн'!Заголовки_для_печати</vt:lpstr>
      <vt:lpstr>'Отчет ТСО 2019_итог_откорректир'!Область_печати</vt:lpstr>
      <vt:lpstr>'Отчет ТСО 2019_старый_неверн'!Область_печати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Kosarev</dc:creator>
  <cp:lastModifiedBy>Kosarev</cp:lastModifiedBy>
  <cp:lastPrinted>2020-09-11T11:32:00Z</cp:lastPrinted>
  <dcterms:created xsi:type="dcterms:W3CDTF">2020-03-26T14:21:47Z</dcterms:created>
  <dcterms:modified xsi:type="dcterms:W3CDTF">2020-09-11T13:00:03Z</dcterms:modified>
</cp:coreProperties>
</file>